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fp/Dropbox/Documents/Franz DOCS/FP PRODUCTION/ESTIMATES BUDGETS QUOTES AND EQUIP LISTS/"/>
    </mc:Choice>
  </mc:AlternateContent>
  <bookViews>
    <workbookView showHorizontalScroll="0" xWindow="3200" yWindow="460" windowWidth="25600" windowHeight="14900" tabRatio="872"/>
  </bookViews>
  <sheets>
    <sheet name="instructions" sheetId="10" r:id="rId1"/>
    <sheet name="Sheet" sheetId="1" r:id="rId2"/>
    <sheet name="Summary" sheetId="9" r:id="rId3"/>
    <sheet name="Preprod" sheetId="8" r:id="rId4"/>
    <sheet name="Cast" sheetId="7" r:id="rId5"/>
    <sheet name="Crew" sheetId="6" r:id="rId6"/>
    <sheet name="StudioLoc" sheetId="5" r:id="rId7"/>
    <sheet name="EquipTrans" sheetId="4" r:id="rId8"/>
    <sheet name="Postprod" sheetId="3" r:id="rId9"/>
    <sheet name="Travel Buyout" sheetId="2" r:id="rId10"/>
  </sheets>
  <definedNames>
    <definedName name="_xlnm._FilterDatabase" localSheetId="1" hidden="1">Sheet!$D$21:$F$27</definedName>
    <definedName name="PAGINA2">Sheet!#REF!</definedName>
    <definedName name="PAGINA5">Sheet!#REF!</definedName>
    <definedName name="_xlnm.Print_Area" localSheetId="4">Cast!$A$1:$G$35</definedName>
    <definedName name="_xlnm.Print_Area" localSheetId="5">Crew!$A$1:$I$61</definedName>
    <definedName name="_xlnm.Print_Area" localSheetId="7">EquipTrans!$A$1:$D$58</definedName>
    <definedName name="_xlnm.Print_Area" localSheetId="8">Postprod!$A$1:$E$60</definedName>
    <definedName name="_xlnm.Print_Area" localSheetId="3">Preprod!$A$1:$D$43</definedName>
    <definedName name="_xlnm.Print_Area" localSheetId="1">Sheet!$B$2:$J$62</definedName>
    <definedName name="_xlnm.Print_Area" localSheetId="6">StudioLoc!$A$1:$E$51</definedName>
    <definedName name="_xlnm.Print_Area" localSheetId="2">Summary!$A$1:$D$33</definedName>
    <definedName name="_xlnm.Print_Area" localSheetId="9">'Travel Buyout'!$A$1:$E$61</definedName>
    <definedName name="Z_AAE24E2A_B76F_4FC5_9E8B_F0101A834ACB_.wvu.PrintArea" localSheetId="4" hidden="1">Cast!$A$1:$G$35</definedName>
    <definedName name="Z_AAE24E2A_B76F_4FC5_9E8B_F0101A834ACB_.wvu.PrintArea" localSheetId="5" hidden="1">Crew!$A$1:$I$61</definedName>
    <definedName name="Z_AAE24E2A_B76F_4FC5_9E8B_F0101A834ACB_.wvu.PrintArea" localSheetId="7" hidden="1">EquipTrans!$A$1:$D$58</definedName>
    <definedName name="Z_AAE24E2A_B76F_4FC5_9E8B_F0101A834ACB_.wvu.PrintArea" localSheetId="8" hidden="1">Postprod!$A$1:$E$60</definedName>
    <definedName name="Z_AAE24E2A_B76F_4FC5_9E8B_F0101A834ACB_.wvu.PrintArea" localSheetId="3" hidden="1">Preprod!$A$1:$D$43</definedName>
    <definedName name="Z_AAE24E2A_B76F_4FC5_9E8B_F0101A834ACB_.wvu.PrintArea" localSheetId="1" hidden="1">Sheet!$B$1:$J$62</definedName>
    <definedName name="Z_AAE24E2A_B76F_4FC5_9E8B_F0101A834ACB_.wvu.PrintArea" localSheetId="6" hidden="1">StudioLoc!$A$1:$E$51</definedName>
    <definedName name="Z_AAE24E2A_B76F_4FC5_9E8B_F0101A834ACB_.wvu.PrintArea" localSheetId="2" hidden="1">Summary!$A$1:$D$44</definedName>
    <definedName name="Z_AAE24E2A_B76F_4FC5_9E8B_F0101A834ACB_.wvu.PrintArea" localSheetId="9" hidden="1">'Travel Buyout'!$A$1:$E$61</definedName>
  </definedNames>
  <calcPr calcId="150001" concurrentCalc="0"/>
  <customWorkbookViews>
    <customWorkbookView name="ggg" guid="{AAE24E2A-B76F-4FC5-9E8B-F0101A834ACB}" includeHiddenRowCol="0" maximized="1" windowWidth="796" windowHeight="438" tabRatio="796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8" i="3" l="1"/>
  <c r="E9" i="3"/>
  <c r="D25" i="8"/>
  <c r="D18" i="8"/>
  <c r="D19" i="8"/>
  <c r="D20" i="8"/>
  <c r="D21" i="8"/>
  <c r="D22" i="8"/>
  <c r="D23" i="8"/>
  <c r="D24" i="8"/>
  <c r="D26" i="8"/>
  <c r="D27" i="8"/>
  <c r="D28" i="8"/>
  <c r="D29" i="8"/>
  <c r="D30" i="8"/>
  <c r="D31" i="8"/>
  <c r="D35" i="8"/>
  <c r="D37" i="8"/>
  <c r="D38" i="8"/>
  <c r="D39" i="8"/>
  <c r="D40" i="8"/>
  <c r="D41" i="8"/>
  <c r="D13" i="8"/>
  <c r="D14" i="8"/>
  <c r="D15" i="8"/>
  <c r="D43" i="8"/>
  <c r="B4" i="9"/>
  <c r="H59" i="6"/>
  <c r="E28" i="3"/>
  <c r="D28" i="3"/>
  <c r="E29" i="3"/>
  <c r="D29" i="3"/>
  <c r="E30" i="3"/>
  <c r="D30" i="3"/>
  <c r="D42" i="3"/>
  <c r="B44" i="2"/>
  <c r="E44" i="2"/>
  <c r="D44" i="2"/>
  <c r="B45" i="2"/>
  <c r="E45" i="2"/>
  <c r="D45" i="2"/>
  <c r="B46" i="2"/>
  <c r="E46" i="2"/>
  <c r="D46" i="2"/>
  <c r="B47" i="2"/>
  <c r="E47" i="2"/>
  <c r="D47" i="2"/>
  <c r="B48" i="2"/>
  <c r="E48" i="2"/>
  <c r="D48" i="2"/>
  <c r="B49" i="2"/>
  <c r="E49" i="2"/>
  <c r="D49" i="2"/>
  <c r="B51" i="2"/>
  <c r="E51" i="2"/>
  <c r="D51" i="2"/>
  <c r="B52" i="2"/>
  <c r="E52" i="2"/>
  <c r="D52" i="2"/>
  <c r="D59" i="2"/>
  <c r="F33" i="7"/>
  <c r="B18" i="9"/>
  <c r="I9" i="6"/>
  <c r="B6" i="9"/>
  <c r="BL47" i="1"/>
  <c r="BM47" i="1"/>
  <c r="I49" i="6"/>
  <c r="BL11" i="1"/>
  <c r="BM11" i="1"/>
  <c r="I14" i="6"/>
  <c r="BL12" i="1"/>
  <c r="BM12" i="1"/>
  <c r="I15" i="6"/>
  <c r="BL13" i="1"/>
  <c r="BM13" i="1"/>
  <c r="I16" i="6"/>
  <c r="BL14" i="1"/>
  <c r="BM14" i="1"/>
  <c r="I17" i="6"/>
  <c r="BL15" i="1"/>
  <c r="BM15" i="1"/>
  <c r="I18" i="6"/>
  <c r="BL16" i="1"/>
  <c r="BM16" i="1"/>
  <c r="I19" i="6"/>
  <c r="BL17" i="1"/>
  <c r="BM17" i="1"/>
  <c r="I20" i="6"/>
  <c r="BL18" i="1"/>
  <c r="BM18" i="1"/>
  <c r="I21" i="6"/>
  <c r="BL19" i="1"/>
  <c r="BM19" i="1"/>
  <c r="I22" i="6"/>
  <c r="BL20" i="1"/>
  <c r="BM20" i="1"/>
  <c r="I23" i="6"/>
  <c r="BL22" i="1"/>
  <c r="BM22" i="1"/>
  <c r="I25" i="6"/>
  <c r="BL23" i="1"/>
  <c r="BM23" i="1"/>
  <c r="I26" i="6"/>
  <c r="BL24" i="1"/>
  <c r="BM24" i="1"/>
  <c r="I27" i="6"/>
  <c r="BL25" i="1"/>
  <c r="BM25" i="1"/>
  <c r="I28" i="6"/>
  <c r="BL26" i="1"/>
  <c r="BM26" i="1"/>
  <c r="I29" i="6"/>
  <c r="BL27" i="1"/>
  <c r="BM27" i="1"/>
  <c r="I30" i="6"/>
  <c r="BL28" i="1"/>
  <c r="BM28" i="1"/>
  <c r="I31" i="6"/>
  <c r="BL29" i="1"/>
  <c r="BM29" i="1"/>
  <c r="I32" i="6"/>
  <c r="BL30" i="1"/>
  <c r="BM30" i="1"/>
  <c r="I33" i="6"/>
  <c r="BL31" i="1"/>
  <c r="BM31" i="1"/>
  <c r="I34" i="6"/>
  <c r="BL32" i="1"/>
  <c r="BM32" i="1"/>
  <c r="I35" i="6"/>
  <c r="BL33" i="1"/>
  <c r="BM33" i="1"/>
  <c r="I36" i="6"/>
  <c r="BL34" i="1"/>
  <c r="BM34" i="1"/>
  <c r="I37" i="6"/>
  <c r="BL36" i="1"/>
  <c r="BM36" i="1"/>
  <c r="I38" i="6"/>
  <c r="BL37" i="1"/>
  <c r="BM37" i="1"/>
  <c r="I39" i="6"/>
  <c r="BL38" i="1"/>
  <c r="BM38" i="1"/>
  <c r="I40" i="6"/>
  <c r="BL39" i="1"/>
  <c r="BM39" i="1"/>
  <c r="I41" i="6"/>
  <c r="BL40" i="1"/>
  <c r="BM40" i="1"/>
  <c r="I42" i="6"/>
  <c r="BL41" i="1"/>
  <c r="BM41" i="1"/>
  <c r="I43" i="6"/>
  <c r="BL42" i="1"/>
  <c r="BM42" i="1"/>
  <c r="I44" i="6"/>
  <c r="BL43" i="1"/>
  <c r="BM43" i="1"/>
  <c r="I45" i="6"/>
  <c r="BL44" i="1"/>
  <c r="BM44" i="1"/>
  <c r="I46" i="6"/>
  <c r="BL45" i="1"/>
  <c r="BM45" i="1"/>
  <c r="I47" i="6"/>
  <c r="BL46" i="1"/>
  <c r="BM46" i="1"/>
  <c r="I48" i="6"/>
  <c r="BL48" i="1"/>
  <c r="BM48" i="1"/>
  <c r="I50" i="6"/>
  <c r="BL49" i="1"/>
  <c r="BM49" i="1"/>
  <c r="I51" i="6"/>
  <c r="BL50" i="1"/>
  <c r="BM50" i="1"/>
  <c r="I52" i="6"/>
  <c r="BL53" i="1"/>
  <c r="BM53" i="1"/>
  <c r="I55" i="6"/>
  <c r="BL54" i="1"/>
  <c r="BM54" i="1"/>
  <c r="I56" i="6"/>
  <c r="BL55" i="1"/>
  <c r="BM55" i="1"/>
  <c r="I57" i="6"/>
  <c r="BL56" i="1"/>
  <c r="BM56" i="1"/>
  <c r="I58" i="6"/>
  <c r="I61" i="6"/>
  <c r="B7" i="9"/>
  <c r="E17" i="5"/>
  <c r="B8" i="9"/>
  <c r="E23" i="5"/>
  <c r="E22" i="5"/>
  <c r="E26" i="5"/>
  <c r="E32" i="5"/>
  <c r="B9" i="9"/>
  <c r="D55" i="4"/>
  <c r="D56" i="4"/>
  <c r="D58" i="4"/>
  <c r="B13" i="9"/>
  <c r="D4" i="4"/>
  <c r="D5" i="4"/>
  <c r="D6" i="4"/>
  <c r="D7" i="4"/>
  <c r="D8" i="4"/>
  <c r="D9" i="4"/>
  <c r="D10" i="4"/>
  <c r="D11" i="4"/>
  <c r="D12" i="4"/>
  <c r="D13" i="4"/>
  <c r="D14" i="4"/>
  <c r="D15" i="4"/>
  <c r="D23" i="4"/>
  <c r="D25" i="4"/>
  <c r="B11" i="9"/>
  <c r="D43" i="4"/>
  <c r="D45" i="4"/>
  <c r="D46" i="4"/>
  <c r="D48" i="4"/>
  <c r="B12" i="9"/>
  <c r="E28" i="2"/>
  <c r="E33" i="2"/>
  <c r="E34" i="2"/>
  <c r="E29" i="2"/>
  <c r="E32" i="2"/>
  <c r="E35" i="2"/>
  <c r="E36" i="2"/>
  <c r="E37" i="2"/>
  <c r="E17" i="2"/>
  <c r="E18" i="2"/>
  <c r="E19" i="2"/>
  <c r="E20" i="2"/>
  <c r="E16" i="2"/>
  <c r="E21" i="2"/>
  <c r="E22" i="2"/>
  <c r="E23" i="2"/>
  <c r="E24" i="2"/>
  <c r="E25" i="2"/>
  <c r="E5" i="2"/>
  <c r="E6" i="2"/>
  <c r="E7" i="2"/>
  <c r="E8" i="2"/>
  <c r="E9" i="2"/>
  <c r="E10" i="2"/>
  <c r="E11" i="2"/>
  <c r="E12" i="2"/>
  <c r="E13" i="2"/>
  <c r="E39" i="2"/>
  <c r="B16" i="9"/>
  <c r="BK11" i="1"/>
  <c r="BK12" i="1"/>
  <c r="BK13" i="1"/>
  <c r="BK14" i="1"/>
  <c r="BK15" i="1"/>
  <c r="BK16" i="1"/>
  <c r="BK17" i="1"/>
  <c r="BK18" i="1"/>
  <c r="BK19" i="1"/>
  <c r="BK20" i="1"/>
  <c r="BK21" i="1"/>
  <c r="BL21" i="1"/>
  <c r="BM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6" i="1"/>
  <c r="BK37" i="1"/>
  <c r="BK38" i="1"/>
  <c r="BK39" i="1"/>
  <c r="BK40" i="1"/>
  <c r="BK41" i="1"/>
  <c r="BK42" i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35" i="7"/>
  <c r="B5" i="9"/>
  <c r="BL51" i="1"/>
  <c r="BM51" i="1"/>
  <c r="BL52" i="1"/>
  <c r="BM52" i="1"/>
  <c r="E47" i="5"/>
  <c r="E49" i="5"/>
  <c r="E51" i="5"/>
  <c r="B10" i="9"/>
  <c r="E5" i="3"/>
  <c r="E6" i="3"/>
  <c r="E7" i="3"/>
  <c r="B14" i="9"/>
  <c r="E14" i="3"/>
  <c r="E15" i="3"/>
  <c r="E16" i="3"/>
  <c r="E17" i="3"/>
  <c r="E18" i="3"/>
  <c r="E19" i="3"/>
  <c r="E20" i="3"/>
  <c r="E21" i="3"/>
  <c r="E22" i="3"/>
  <c r="E23" i="3"/>
  <c r="E24" i="3"/>
  <c r="E31" i="3"/>
  <c r="E32" i="3"/>
  <c r="E33" i="3"/>
  <c r="E34" i="3"/>
  <c r="E35" i="3"/>
  <c r="E36" i="3"/>
  <c r="E37" i="3"/>
  <c r="E38" i="3"/>
  <c r="E39" i="3"/>
  <c r="E40" i="3"/>
  <c r="E41" i="3"/>
  <c r="E46" i="3"/>
  <c r="E47" i="3"/>
  <c r="E48" i="3"/>
  <c r="E49" i="3"/>
  <c r="E51" i="3"/>
  <c r="E52" i="3"/>
  <c r="E53" i="3"/>
  <c r="E54" i="3"/>
  <c r="E55" i="3"/>
  <c r="E56" i="3"/>
  <c r="E57" i="3"/>
  <c r="E60" i="3"/>
  <c r="B15" i="9"/>
  <c r="E50" i="2"/>
  <c r="E53" i="2"/>
  <c r="E54" i="2"/>
  <c r="E55" i="2"/>
  <c r="E56" i="2"/>
  <c r="E57" i="2"/>
  <c r="E58" i="2"/>
  <c r="E61" i="2"/>
  <c r="B17" i="9"/>
  <c r="B20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B24" i="9"/>
  <c r="F43" i="1"/>
  <c r="BK43" i="1"/>
  <c r="BK44" i="1"/>
  <c r="BK45" i="1"/>
  <c r="BK46" i="1"/>
  <c r="BK47" i="1"/>
  <c r="BK48" i="1"/>
  <c r="BK49" i="1"/>
  <c r="G50" i="1"/>
  <c r="BK50" i="1"/>
  <c r="BK51" i="1"/>
  <c r="BK52" i="1"/>
  <c r="BK53" i="1"/>
  <c r="BK54" i="1"/>
  <c r="BK55" i="1"/>
  <c r="BK56" i="1"/>
  <c r="E15" i="8"/>
  <c r="E31" i="8"/>
  <c r="E41" i="8"/>
  <c r="E43" i="8"/>
  <c r="E4" i="9"/>
  <c r="F4" i="9"/>
  <c r="H35" i="7"/>
  <c r="E5" i="9"/>
  <c r="F5" i="9"/>
  <c r="J9" i="6"/>
  <c r="E6" i="9"/>
  <c r="F6" i="9"/>
  <c r="J61" i="6"/>
  <c r="E7" i="9"/>
  <c r="F7" i="9"/>
  <c r="F17" i="5"/>
  <c r="E8" i="9"/>
  <c r="F8" i="9"/>
  <c r="F32" i="5"/>
  <c r="E9" i="9"/>
  <c r="F9" i="9"/>
  <c r="F51" i="5"/>
  <c r="E10" i="9"/>
  <c r="F10" i="9"/>
  <c r="E25" i="4"/>
  <c r="E11" i="9"/>
  <c r="F11" i="9"/>
  <c r="E48" i="4"/>
  <c r="E12" i="9"/>
  <c r="F12" i="9"/>
  <c r="E58" i="4"/>
  <c r="E13" i="9"/>
  <c r="F13" i="9"/>
  <c r="F9" i="3"/>
  <c r="E14" i="9"/>
  <c r="F14" i="9"/>
  <c r="F25" i="3"/>
  <c r="F43" i="3"/>
  <c r="F58" i="3"/>
  <c r="F60" i="3"/>
  <c r="E15" i="9"/>
  <c r="F15" i="9"/>
  <c r="F13" i="2"/>
  <c r="F25" i="2"/>
  <c r="F37" i="2"/>
  <c r="F39" i="2"/>
  <c r="E16" i="9"/>
  <c r="F16" i="9"/>
  <c r="F50" i="2"/>
  <c r="F61" i="2"/>
  <c r="E17" i="9"/>
  <c r="F17" i="9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20" i="7"/>
  <c r="J22" i="7"/>
  <c r="J23" i="7"/>
  <c r="J24" i="7"/>
  <c r="J26" i="7"/>
  <c r="J27" i="7"/>
  <c r="J28" i="7"/>
  <c r="J35" i="7"/>
  <c r="L4" i="6"/>
  <c r="L5" i="6"/>
  <c r="L6" i="6"/>
  <c r="L9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61" i="6"/>
  <c r="H28" i="3"/>
  <c r="H29" i="3"/>
  <c r="H30" i="3"/>
  <c r="H43" i="3"/>
  <c r="H44" i="2"/>
  <c r="H45" i="2"/>
  <c r="H46" i="2"/>
  <c r="H47" i="2"/>
  <c r="H48" i="2"/>
  <c r="H49" i="2"/>
  <c r="H51" i="2"/>
  <c r="H52" i="2"/>
  <c r="H61" i="2"/>
  <c r="E18" i="9"/>
  <c r="F18" i="9"/>
  <c r="F19" i="9"/>
  <c r="E24" i="9"/>
  <c r="F24" i="9"/>
  <c r="F26" i="9"/>
  <c r="F4" i="8"/>
  <c r="F5" i="8"/>
  <c r="F6" i="8"/>
  <c r="F7" i="8"/>
  <c r="F8" i="8"/>
  <c r="F9" i="8"/>
  <c r="F10" i="8"/>
  <c r="F11" i="8"/>
  <c r="F12" i="8"/>
  <c r="F13" i="8"/>
  <c r="F14" i="8"/>
  <c r="F15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4" i="8"/>
  <c r="F35" i="8"/>
  <c r="F36" i="8"/>
  <c r="F37" i="8"/>
  <c r="F38" i="8"/>
  <c r="F39" i="8"/>
  <c r="F40" i="8"/>
  <c r="F41" i="8"/>
  <c r="F43" i="8"/>
  <c r="I4" i="7"/>
  <c r="I5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5" i="7"/>
  <c r="K5" i="6"/>
  <c r="K6" i="6"/>
  <c r="K9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61" i="6"/>
  <c r="G4" i="5"/>
  <c r="G5" i="5"/>
  <c r="G6" i="5"/>
  <c r="G7" i="5"/>
  <c r="G8" i="5"/>
  <c r="G9" i="5"/>
  <c r="G10" i="5"/>
  <c r="G11" i="5"/>
  <c r="G12" i="5"/>
  <c r="G13" i="5"/>
  <c r="G14" i="5"/>
  <c r="G15" i="5"/>
  <c r="G17" i="5"/>
  <c r="G22" i="5"/>
  <c r="G23" i="5"/>
  <c r="G24" i="5"/>
  <c r="G25" i="5"/>
  <c r="G26" i="5"/>
  <c r="G27" i="5"/>
  <c r="G28" i="5"/>
  <c r="G29" i="5"/>
  <c r="G30" i="5"/>
  <c r="G32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1" i="5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5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8" i="4"/>
  <c r="F53" i="4"/>
  <c r="F54" i="4"/>
  <c r="F55" i="4"/>
  <c r="F56" i="4"/>
  <c r="F58" i="4"/>
  <c r="G4" i="3"/>
  <c r="G5" i="3"/>
  <c r="G6" i="3"/>
  <c r="G7" i="3"/>
  <c r="G9" i="3"/>
  <c r="G14" i="3"/>
  <c r="G15" i="3"/>
  <c r="G16" i="3"/>
  <c r="G17" i="3"/>
  <c r="G18" i="3"/>
  <c r="G19" i="3"/>
  <c r="G20" i="3"/>
  <c r="G21" i="3"/>
  <c r="G22" i="3"/>
  <c r="G23" i="3"/>
  <c r="G24" i="3"/>
  <c r="G25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3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60" i="3"/>
  <c r="G4" i="2"/>
  <c r="G5" i="2"/>
  <c r="G6" i="2"/>
  <c r="G7" i="2"/>
  <c r="G8" i="2"/>
  <c r="G9" i="2"/>
  <c r="G10" i="2"/>
  <c r="G11" i="2"/>
  <c r="G12" i="2"/>
  <c r="G13" i="2"/>
  <c r="G16" i="2"/>
  <c r="G17" i="2"/>
  <c r="G18" i="2"/>
  <c r="G19" i="2"/>
  <c r="G20" i="2"/>
  <c r="G21" i="2"/>
  <c r="G22" i="2"/>
  <c r="G23" i="2"/>
  <c r="G24" i="2"/>
  <c r="G25" i="2"/>
  <c r="G28" i="2"/>
  <c r="G29" i="2"/>
  <c r="G30" i="2"/>
  <c r="G31" i="2"/>
  <c r="G32" i="2"/>
  <c r="G33" i="2"/>
  <c r="G34" i="2"/>
  <c r="G35" i="2"/>
  <c r="G36" i="2"/>
  <c r="G37" i="2"/>
  <c r="G39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61" i="2"/>
</calcChain>
</file>

<file path=xl/sharedStrings.xml><?xml version="1.0" encoding="utf-8"?>
<sst xmlns="http://schemas.openxmlformats.org/spreadsheetml/2006/main" count="498" uniqueCount="397">
  <si>
    <t>Sound design</t>
  </si>
  <si>
    <t>LINE PRODUCER:</t>
  </si>
  <si>
    <t>comp. g.</t>
  </si>
  <si>
    <t>comp. h.</t>
  </si>
  <si>
    <t>spk/dopp.</t>
  </si>
  <si>
    <t>motion control</t>
  </si>
  <si>
    <t>comparse</t>
  </si>
  <si>
    <t>num.</t>
  </si>
  <si>
    <t>FEATURE</t>
  </si>
  <si>
    <t>120mins</t>
  </si>
  <si>
    <t>PRODUCTION COMPANY</t>
  </si>
  <si>
    <t>PRODUCER:</t>
  </si>
  <si>
    <t>FRANZ PAGOT AIC</t>
  </si>
  <si>
    <t>inc</t>
  </si>
  <si>
    <t>Job Reference:</t>
  </si>
  <si>
    <t>Backstage</t>
  </si>
  <si>
    <t>_</t>
  </si>
  <si>
    <t>SATELLITE</t>
  </si>
  <si>
    <t>EMAIL</t>
  </si>
  <si>
    <t>% mark-up</t>
  </si>
  <si>
    <t>Casting</t>
  </si>
  <si>
    <t>Oneri sociali</t>
  </si>
  <si>
    <t>calcolo straordinari</t>
  </si>
  <si>
    <t xml:space="preserve"> B. Cast</t>
  </si>
  <si>
    <t xml:space="preserve">TOTAL M </t>
  </si>
  <si>
    <t>ore di lavoro giornaliere (8 o 10)</t>
  </si>
  <si>
    <t>attori</t>
  </si>
  <si>
    <t>dir. attori</t>
  </si>
  <si>
    <t>dir.spk/dopp.</t>
  </si>
  <si>
    <t>steadicam</t>
  </si>
  <si>
    <t>maestranze</t>
  </si>
  <si>
    <t>tecnici</t>
  </si>
  <si>
    <t>regia</t>
  </si>
  <si>
    <t>casting London</t>
  </si>
  <si>
    <t>speaker</t>
  </si>
  <si>
    <t>quant.</t>
  </si>
  <si>
    <t xml:space="preserve"> </t>
  </si>
  <si>
    <t>* In the event of filming being suspended for reasons beyond the Production co control, the client will</t>
  </si>
  <si>
    <t>e distinguono la parte di consuntivo da quella di preventivo</t>
  </si>
  <si>
    <t>B. CAST</t>
  </si>
  <si>
    <t>SERVIZIO</t>
  </si>
  <si>
    <t>rate</t>
  </si>
  <si>
    <t>photosonic</t>
  </si>
  <si>
    <t>mixer video</t>
  </si>
  <si>
    <t>carnet A.T.A.</t>
  </si>
  <si>
    <t xml:space="preserve">Sub-totali </t>
  </si>
  <si>
    <t>shoot</t>
  </si>
  <si>
    <t>travel</t>
  </si>
  <si>
    <t>fee</t>
  </si>
  <si>
    <t xml:space="preserve"> F. Location </t>
  </si>
  <si>
    <t>Pre-light</t>
  </si>
  <si>
    <t>walkie-talkie</t>
  </si>
  <si>
    <t>troupe</t>
  </si>
  <si>
    <t>straord. semplici</t>
  </si>
  <si>
    <t>location manager</t>
  </si>
  <si>
    <t>F. LOCATION</t>
  </si>
  <si>
    <t>straord. doppi</t>
  </si>
  <si>
    <t>inc.</t>
  </si>
  <si>
    <t>exc.</t>
  </si>
  <si>
    <t>stunt-man</t>
  </si>
  <si>
    <t xml:space="preserve"> L. Catering</t>
  </si>
  <si>
    <t>art-buyer</t>
  </si>
  <si>
    <t>stylist</t>
  </si>
  <si>
    <t>CINEMA</t>
  </si>
  <si>
    <t>NEW MEDIA</t>
  </si>
  <si>
    <t xml:space="preserve"> + iva</t>
  </si>
  <si>
    <t>L. CATERING</t>
  </si>
  <si>
    <t>runner</t>
  </si>
  <si>
    <t>elett/mch.</t>
  </si>
  <si>
    <t>(signature)</t>
  </si>
  <si>
    <t>overtime</t>
  </si>
  <si>
    <t>re-call</t>
  </si>
  <si>
    <t>days</t>
  </si>
  <si>
    <t>fee, DoP fee and Production manager's fee.</t>
  </si>
  <si>
    <t>In the event that the job is cancelled within 14 days of the shooting dates the Client will have to reimbourse</t>
  </si>
  <si>
    <t xml:space="preserve">Arrotondamento/round up </t>
  </si>
  <si>
    <t>edizione on-line/online edit</t>
  </si>
  <si>
    <t>prep</t>
  </si>
  <si>
    <t>Ristoranti e diarie/Restaurants and per diem</t>
  </si>
  <si>
    <t>x</t>
  </si>
  <si>
    <t>Column1</t>
  </si>
  <si>
    <t>CAMBIO VALUTARIO/EXCHANGE RATE</t>
  </si>
  <si>
    <t>Incl. rehearsals</t>
  </si>
  <si>
    <t>Cast#1</t>
  </si>
  <si>
    <t>Cast#2</t>
  </si>
  <si>
    <t>Cast#3</t>
  </si>
  <si>
    <t>Cast#4</t>
  </si>
  <si>
    <t>Cast#5</t>
  </si>
  <si>
    <t>Cast#6</t>
  </si>
  <si>
    <t>Cast#7</t>
  </si>
  <si>
    <t>Cast#8</t>
  </si>
  <si>
    <t>Cast#9</t>
  </si>
  <si>
    <t>Cast#10</t>
  </si>
  <si>
    <t>Players</t>
  </si>
  <si>
    <t>Extras</t>
  </si>
  <si>
    <t>Fee</t>
  </si>
  <si>
    <t>Location Manager</t>
  </si>
  <si>
    <t>DoP</t>
  </si>
  <si>
    <t>Still Photographer</t>
  </si>
  <si>
    <t>Camera assistant</t>
  </si>
  <si>
    <t>grip</t>
  </si>
  <si>
    <t>Adaptations</t>
  </si>
  <si>
    <t>other vehicles</t>
  </si>
  <si>
    <t>rain machine</t>
  </si>
  <si>
    <t>travels for shooting days</t>
  </si>
  <si>
    <t>Hotel for shooting days</t>
  </si>
  <si>
    <t>Cast and Crew for Prep</t>
  </si>
  <si>
    <t>Hotel for post</t>
  </si>
  <si>
    <t>Prod/Dir/DoP Hotel for Prep</t>
  </si>
  <si>
    <t>Restaurants Pre-Production</t>
  </si>
  <si>
    <t>Restaurants Post-Production</t>
  </si>
  <si>
    <t>Taxis</t>
  </si>
  <si>
    <t>Photos</t>
  </si>
  <si>
    <t>police car</t>
  </si>
  <si>
    <t>Catering for shooting days</t>
  </si>
  <si>
    <t>Script Supervisor</t>
  </si>
  <si>
    <t>drivers camera truck etc</t>
  </si>
  <si>
    <t>Per diem cast and crew shoot</t>
  </si>
  <si>
    <t>Per diem cast and crew prep</t>
  </si>
  <si>
    <t>R. Insurance</t>
  </si>
  <si>
    <t>bus for shooting days</t>
  </si>
  <si>
    <t>camera truck</t>
  </si>
  <si>
    <t xml:space="preserve">Casting </t>
  </si>
  <si>
    <t xml:space="preserve">casting </t>
  </si>
  <si>
    <t>mark-up(UKP)</t>
  </si>
  <si>
    <t xml:space="preserve">Flights </t>
  </si>
  <si>
    <t>camcorder+tapes</t>
  </si>
  <si>
    <t>Recces</t>
  </si>
  <si>
    <t>Cars</t>
  </si>
  <si>
    <t>Hotels</t>
  </si>
  <si>
    <t>Meals</t>
  </si>
  <si>
    <t>Phone</t>
  </si>
  <si>
    <t>Weather forecasts</t>
  </si>
  <si>
    <t>travels</t>
  </si>
  <si>
    <t>tapes</t>
  </si>
  <si>
    <t>Editing</t>
  </si>
  <si>
    <t>Video shoot</t>
  </si>
  <si>
    <t>A. PRE-PRODUCTION</t>
  </si>
  <si>
    <t>N° daysdays</t>
  </si>
  <si>
    <t>daysdays</t>
  </si>
  <si>
    <t xml:space="preserve">oraria troupe x </t>
  </si>
  <si>
    <t>paid</t>
  </si>
  <si>
    <t>estimated (UKP)</t>
  </si>
  <si>
    <t>be obliged to reimbourse all estimated  sustained until then, plus 50% of the following: Prod Co mark up , Director's</t>
  </si>
  <si>
    <t>all estimated s sustained until then plus 100% of the following: prodCo mark up, director's fee, DoP fee, Prod man fee.</t>
  </si>
  <si>
    <t>Fuel, Tolls and Parking estimated s</t>
  </si>
  <si>
    <t>research estimated s (books, photos)</t>
  </si>
  <si>
    <t xml:space="preserve">fee/estimated </t>
  </si>
  <si>
    <t>cost</t>
  </si>
  <si>
    <t>estimated O cost *</t>
  </si>
  <si>
    <t xml:space="preserve">cost generale/Total* </t>
  </si>
  <si>
    <t xml:space="preserve">cost spese varie </t>
  </si>
  <si>
    <t xml:space="preserve">cost A </t>
  </si>
  <si>
    <t xml:space="preserve">cost B </t>
  </si>
  <si>
    <t xml:space="preserve">cost C </t>
  </si>
  <si>
    <t xml:space="preserve">cost D </t>
  </si>
  <si>
    <t xml:space="preserve">cost E </t>
  </si>
  <si>
    <t xml:space="preserve">cost F </t>
  </si>
  <si>
    <t xml:space="preserve">cost G </t>
  </si>
  <si>
    <t xml:space="preserve">cost H </t>
  </si>
  <si>
    <t xml:space="preserve">cost I </t>
  </si>
  <si>
    <t xml:space="preserve">cost L  </t>
  </si>
  <si>
    <t xml:space="preserve">cost edit off-line </t>
  </si>
  <si>
    <t xml:space="preserve">cost N </t>
  </si>
  <si>
    <t xml:space="preserve">cost O </t>
  </si>
  <si>
    <t xml:space="preserve">cost P </t>
  </si>
  <si>
    <t>total recces</t>
  </si>
  <si>
    <t xml:space="preserve">total casting </t>
  </si>
  <si>
    <t>N° days</t>
  </si>
  <si>
    <t>Miscellaneous - Expenses</t>
  </si>
  <si>
    <t>Couriers</t>
  </si>
  <si>
    <t>taxi</t>
  </si>
  <si>
    <t>Phone + faxes</t>
  </si>
  <si>
    <t>Storyboards</t>
  </si>
  <si>
    <t>Video Conferences</t>
  </si>
  <si>
    <t>taxes/onus</t>
  </si>
  <si>
    <t>total cast</t>
  </si>
  <si>
    <t>taxes/contributions</t>
  </si>
  <si>
    <t>C. DIRECTOR</t>
  </si>
  <si>
    <t>taxes</t>
  </si>
  <si>
    <t>D. CREW</t>
  </si>
  <si>
    <t>line producer</t>
  </si>
  <si>
    <t>prep-test</t>
  </si>
  <si>
    <t>prod manager</t>
  </si>
  <si>
    <t>prod assistant</t>
  </si>
  <si>
    <t>1st AC</t>
  </si>
  <si>
    <t>2nd AC</t>
  </si>
  <si>
    <t>V.T.R.</t>
  </si>
  <si>
    <t>1st AD</t>
  </si>
  <si>
    <t>continuity</t>
  </si>
  <si>
    <t>art director</t>
  </si>
  <si>
    <t>art dir assistant</t>
  </si>
  <si>
    <t>painter</t>
  </si>
  <si>
    <t>stylist assistant</t>
  </si>
  <si>
    <t>coreographer</t>
  </si>
  <si>
    <t>wardrobe</t>
  </si>
  <si>
    <t>makeup</t>
  </si>
  <si>
    <t>hair</t>
  </si>
  <si>
    <t>make up+hair assistant</t>
  </si>
  <si>
    <t>sound recordist</t>
  </si>
  <si>
    <t>boom op</t>
  </si>
  <si>
    <t>SFX - pyrotechnicians</t>
  </si>
  <si>
    <t>SFX assistant</t>
  </si>
  <si>
    <t>gaffer</t>
  </si>
  <si>
    <t>electrician</t>
  </si>
  <si>
    <t>genny op</t>
  </si>
  <si>
    <t>head grip</t>
  </si>
  <si>
    <t>armourer</t>
  </si>
  <si>
    <t>prop man</t>
  </si>
  <si>
    <t>stunt coordinator</t>
  </si>
  <si>
    <t>fight coordinator</t>
  </si>
  <si>
    <t>Horse wrangler</t>
  </si>
  <si>
    <t>Stunt person</t>
  </si>
  <si>
    <t>E. STUDIO</t>
  </si>
  <si>
    <t>studio rental for building/strike</t>
  </si>
  <si>
    <t>studio rental shoot days/UW TANK-POOL</t>
  </si>
  <si>
    <t>heating, air conditioning, cleaning</t>
  </si>
  <si>
    <t>electricity consumption</t>
  </si>
  <si>
    <t>phone + fax</t>
  </si>
  <si>
    <t xml:space="preserve">set building material, helpers </t>
  </si>
  <si>
    <t>studio assistant</t>
  </si>
  <si>
    <t>overtime studio personnel</t>
  </si>
  <si>
    <t>offices and changing rooms</t>
  </si>
  <si>
    <t>firemen and security</t>
  </si>
  <si>
    <t>location fee</t>
  </si>
  <si>
    <t>location work</t>
  </si>
  <si>
    <t>official permits</t>
  </si>
  <si>
    <t>security</t>
  </si>
  <si>
    <t>electrical supply, connection</t>
  </si>
  <si>
    <t>phone</t>
  </si>
  <si>
    <t>tips</t>
  </si>
  <si>
    <t>H. TECHNICAL EQUIPMENT</t>
  </si>
  <si>
    <t>camera equip,lenses,accessories</t>
  </si>
  <si>
    <t>grip equip</t>
  </si>
  <si>
    <t>lighting equip</t>
  </si>
  <si>
    <t>grip and lighting dept consumables</t>
  </si>
  <si>
    <t>genny</t>
  </si>
  <si>
    <t>genny consumables, fuel</t>
  </si>
  <si>
    <t>dolly</t>
  </si>
  <si>
    <t>crane Cams</t>
  </si>
  <si>
    <t>sound rec equip</t>
  </si>
  <si>
    <t>helicopter</t>
  </si>
  <si>
    <t>special equip</t>
  </si>
  <si>
    <t>underwater housing</t>
  </si>
  <si>
    <t>crash cam</t>
  </si>
  <si>
    <t>low loader-camera truck and fuel</t>
  </si>
  <si>
    <t>lighting truck</t>
  </si>
  <si>
    <t>grip truck</t>
  </si>
  <si>
    <t>props/art dept truck</t>
  </si>
  <si>
    <t>winnabago with driver</t>
  </si>
  <si>
    <t>car rental</t>
  </si>
  <si>
    <t>more car rentals</t>
  </si>
  <si>
    <t>water supply</t>
  </si>
  <si>
    <t>fuel, motorway expenses</t>
  </si>
  <si>
    <t>special transport</t>
  </si>
  <si>
    <t>excess baggage</t>
  </si>
  <si>
    <t>couriers</t>
  </si>
  <si>
    <t>M. STOCK</t>
  </si>
  <si>
    <t>N. POST-PRODUCTION</t>
  </si>
  <si>
    <t>off-line</t>
  </si>
  <si>
    <t>footage consolidation - prep for edit</t>
  </si>
  <si>
    <t>Neg cut</t>
  </si>
  <si>
    <t>off line grading</t>
  </si>
  <si>
    <t>final grade</t>
  </si>
  <si>
    <t>editor</t>
  </si>
  <si>
    <t>AVID hire on location</t>
  </si>
  <si>
    <t>Avid sound sync up</t>
  </si>
  <si>
    <t>stock footage research</t>
  </si>
  <si>
    <t>editor assistant</t>
  </si>
  <si>
    <t>sound mix</t>
  </si>
  <si>
    <t>dubbing artistes</t>
  </si>
  <si>
    <t>voice over artiste</t>
  </si>
  <si>
    <t>dubbing supervisor</t>
  </si>
  <si>
    <t>stock music</t>
  </si>
  <si>
    <t>original music recording</t>
  </si>
  <si>
    <t>recording studio hire</t>
  </si>
  <si>
    <t>dubbing studio</t>
  </si>
  <si>
    <t>sync studio</t>
  </si>
  <si>
    <t>mix studio</t>
  </si>
  <si>
    <t>audio transcripts</t>
  </si>
  <si>
    <t>tapes etc</t>
  </si>
  <si>
    <t>DAT tapes</t>
  </si>
  <si>
    <t xml:space="preserve">cost audio </t>
  </si>
  <si>
    <t xml:space="preserve">      taxes</t>
  </si>
  <si>
    <t xml:space="preserve">cost on-line </t>
  </si>
  <si>
    <t>edit traditional</t>
  </si>
  <si>
    <t>edit digital</t>
  </si>
  <si>
    <t>further edits</t>
  </si>
  <si>
    <t>titles and camera</t>
  </si>
  <si>
    <t>CGI and graphic SFX</t>
  </si>
  <si>
    <t>O. TRAVEL AND ACCOMODATION</t>
  </si>
  <si>
    <t>director</t>
  </si>
  <si>
    <t xml:space="preserve">cost </t>
  </si>
  <si>
    <t xml:space="preserve">cost  </t>
  </si>
  <si>
    <t>P. RIGTHS</t>
  </si>
  <si>
    <t>principals</t>
  </si>
  <si>
    <t>cast</t>
  </si>
  <si>
    <t>walk ins</t>
  </si>
  <si>
    <t>children</t>
  </si>
  <si>
    <t>agencies fees</t>
  </si>
  <si>
    <t>dubbing artitses</t>
  </si>
  <si>
    <t>stock material</t>
  </si>
  <si>
    <t>original music</t>
  </si>
  <si>
    <t>library music</t>
  </si>
  <si>
    <t>editorial rights</t>
  </si>
  <si>
    <t>music rights</t>
  </si>
  <si>
    <t>cost taxes</t>
  </si>
  <si>
    <t xml:space="preserve">stock - hardrives + cards purchase </t>
  </si>
  <si>
    <t>additional equip andduplications</t>
  </si>
  <si>
    <t>materials and tapes</t>
  </si>
  <si>
    <t>prints</t>
  </si>
  <si>
    <t>video transfer to film/DI</t>
  </si>
  <si>
    <t>taxis, couriers for tapes etc</t>
  </si>
  <si>
    <t>SUGARFREE</t>
  </si>
  <si>
    <t>COMMISSIONER:</t>
  </si>
  <si>
    <t>TYPE:</t>
  </si>
  <si>
    <t>LENGTH:</t>
  </si>
  <si>
    <t>FILM TITLE:</t>
  </si>
  <si>
    <t>BLACK DOGS</t>
  </si>
  <si>
    <t>LOCATION AND DURATION</t>
  </si>
  <si>
    <t>SUGARFREE FILMS</t>
  </si>
  <si>
    <t>MICHAEL JAFFER</t>
  </si>
  <si>
    <t>DIRECTOR:</t>
  </si>
  <si>
    <t>PHOTOGRAPHY:</t>
  </si>
  <si>
    <t>Quote date</t>
  </si>
  <si>
    <t>Studio-water tank-pool:</t>
  </si>
  <si>
    <t>Location:</t>
  </si>
  <si>
    <t>Artistes fees</t>
  </si>
  <si>
    <t>Transfers</t>
  </si>
  <si>
    <t>actors repete fees</t>
  </si>
  <si>
    <t>music fees</t>
  </si>
  <si>
    <t>dubbing</t>
  </si>
  <si>
    <t>dubbing rights</t>
  </si>
  <si>
    <t>publicity pics</t>
  </si>
  <si>
    <t>tapes to stations-distribution</t>
  </si>
  <si>
    <t>products sfx mock ups</t>
  </si>
  <si>
    <t>opening-closing titles</t>
  </si>
  <si>
    <t>talent transfers</t>
  </si>
  <si>
    <t>crew transfers</t>
  </si>
  <si>
    <t>talent dubbing</t>
  </si>
  <si>
    <t>on-line</t>
  </si>
  <si>
    <t xml:space="preserve"> WITHIN ONE YEAR FROM AIRDATE</t>
  </si>
  <si>
    <t>RIGHTS</t>
  </si>
  <si>
    <t>COUNTRIES</t>
  </si>
  <si>
    <t>CHANNELS</t>
  </si>
  <si>
    <t>sky</t>
  </si>
  <si>
    <t>UKP</t>
  </si>
  <si>
    <t>FILMING STOP FOR BAD WEATHER</t>
  </si>
  <si>
    <t>exchange rate</t>
  </si>
  <si>
    <t>change</t>
  </si>
  <si>
    <t>total</t>
  </si>
  <si>
    <t>BUDGET VALIDITY</t>
  </si>
  <si>
    <t>daily cost estimated at</t>
  </si>
  <si>
    <t>TERMS OF PAYMENT</t>
  </si>
  <si>
    <t>30 days from budget date</t>
  </si>
  <si>
    <t>Production Representative</t>
  </si>
  <si>
    <t>BUDGET DETAILS</t>
  </si>
  <si>
    <t xml:space="preserve">ESTIMATE </t>
  </si>
  <si>
    <t>SUMMARY</t>
  </si>
  <si>
    <t xml:space="preserve"> A. Pre Production</t>
  </si>
  <si>
    <t xml:space="preserve"> C. Director</t>
  </si>
  <si>
    <t xml:space="preserve"> D. Crew</t>
  </si>
  <si>
    <t xml:space="preserve"> E. Studio</t>
  </si>
  <si>
    <t xml:space="preserve"> G. Art dept,set build, costumes sfx</t>
  </si>
  <si>
    <t xml:space="preserve"> H. Technical equipment</t>
  </si>
  <si>
    <t xml:space="preserve"> I. Transport</t>
  </si>
  <si>
    <t xml:space="preserve"> M. Stock</t>
  </si>
  <si>
    <t xml:space="preserve"> N. Post Production</t>
  </si>
  <si>
    <t xml:space="preserve"> O. Travel +Accomodation</t>
  </si>
  <si>
    <t xml:space="preserve"> P. Rights+Distribution</t>
  </si>
  <si>
    <t>Q. Taxes</t>
  </si>
  <si>
    <t xml:space="preserve">cost taxes </t>
  </si>
  <si>
    <t>G. ART D~EPARTMENT AND SET DESIGN</t>
  </si>
  <si>
    <t>various hire and rental of furniture</t>
  </si>
  <si>
    <t>props buy, rental</t>
  </si>
  <si>
    <t>plants, flowers</t>
  </si>
  <si>
    <t>curtains, rugs, drapery</t>
  </si>
  <si>
    <t>accessories</t>
  </si>
  <si>
    <t>home economist</t>
  </si>
  <si>
    <t>mock ups, models</t>
  </si>
  <si>
    <t>weapons as props</t>
  </si>
  <si>
    <t>scenery to cover sfx material</t>
  </si>
  <si>
    <t>I. TRANSPORTATION</t>
  </si>
  <si>
    <t xml:space="preserve">estimated </t>
  </si>
  <si>
    <t>fees</t>
  </si>
  <si>
    <t>estimated</t>
  </si>
  <si>
    <t xml:space="preserve">cost travels </t>
  </si>
  <si>
    <t>additional fees</t>
  </si>
  <si>
    <t>INSTRUCTIONS</t>
  </si>
  <si>
    <t>YELLOW CELLS  TO INPUT DATA</t>
  </si>
  <si>
    <t>LOCKED CELLS</t>
  </si>
  <si>
    <t>LOCKED CELS</t>
  </si>
  <si>
    <t>TO UNLOCK CELL GO TO: TOOLS&gt;PROTRECTION</t>
  </si>
  <si>
    <t>PRINTING</t>
  </si>
  <si>
    <t>GREY AND BLUE CELLS WILL NOT PRINT</t>
  </si>
  <si>
    <t>IF YOU SEND IT BY EMAIL GREY AND BLUE CELL WILL BE PRESENT</t>
  </si>
  <si>
    <t>AND SO WILL THIS SHEET OF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</si>
</sst>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\(#,##0\)"/>
  </numFmts>
  <fonts count="24" x14ac:knownFonts="1">
    <font>
      <sz val="10"/>
      <name val="MS Sans Serif"/>
    </font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3"/>
      <name val="Arial"/>
      <family val="2"/>
    </font>
    <font>
      <i/>
      <sz val="10"/>
      <name val="Arial"/>
      <family val="2"/>
    </font>
    <font>
      <sz val="10"/>
      <name val="Comic Sans MS"/>
    </font>
    <font>
      <b/>
      <sz val="10"/>
      <name val="Comic Sans MS"/>
    </font>
    <font>
      <sz val="14"/>
      <name val="Comic Sans MS"/>
    </font>
    <font>
      <b/>
      <sz val="14"/>
      <name val="Comic Sans MS"/>
    </font>
    <font>
      <b/>
      <u/>
      <sz val="10"/>
      <name val="Comic Sans MS"/>
    </font>
    <font>
      <b/>
      <sz val="9"/>
      <name val="Comic Sans MS"/>
    </font>
    <font>
      <b/>
      <u/>
      <sz val="8"/>
      <name val="Comic Sans MS"/>
    </font>
    <font>
      <sz val="11"/>
      <name val="Comic Sans MS"/>
    </font>
    <font>
      <b/>
      <sz val="11"/>
      <name val="Comic Sans MS"/>
    </font>
    <font>
      <sz val="10"/>
      <color indexed="9"/>
      <name val="Comic Sans MS"/>
    </font>
    <font>
      <b/>
      <sz val="10"/>
      <color indexed="16"/>
      <name val="Comic Sans MS"/>
    </font>
    <font>
      <b/>
      <u/>
      <sz val="10"/>
      <color indexed="10"/>
      <name val="Comic Sans MS"/>
    </font>
    <font>
      <sz val="10"/>
      <color indexed="10"/>
      <name val="Comic Sans MS"/>
    </font>
    <font>
      <b/>
      <sz val="10"/>
      <color indexed="47"/>
      <name val="Comic Sans MS"/>
    </font>
    <font>
      <sz val="10"/>
      <color theme="1"/>
      <name val="Comic Sans MS"/>
    </font>
    <font>
      <u/>
      <sz val="10"/>
      <color theme="10"/>
      <name val="MS Sans Serif"/>
    </font>
    <font>
      <u/>
      <sz val="10"/>
      <color theme="11"/>
      <name val="MS Sans Serif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5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3" borderId="1" xfId="0" applyFont="1" applyFill="1" applyBorder="1"/>
    <xf numFmtId="0" fontId="3" fillId="0" borderId="0" xfId="0" applyFont="1"/>
    <xf numFmtId="0" fontId="2" fillId="3" borderId="0" xfId="0" applyFont="1" applyFill="1"/>
    <xf numFmtId="0" fontId="5" fillId="4" borderId="2" xfId="0" applyFont="1" applyFill="1" applyBorder="1"/>
    <xf numFmtId="0" fontId="5" fillId="3" borderId="0" xfId="0" applyFont="1" applyFill="1" applyBorder="1"/>
    <xf numFmtId="0" fontId="3" fillId="5" borderId="2" xfId="0" applyFont="1" applyFill="1" applyBorder="1"/>
    <xf numFmtId="0" fontId="3" fillId="3" borderId="0" xfId="0" applyFont="1" applyFill="1" applyBorder="1"/>
    <xf numFmtId="0" fontId="3" fillId="6" borderId="2" xfId="0" applyFont="1" applyFill="1" applyBorder="1"/>
    <xf numFmtId="0" fontId="6" fillId="3" borderId="0" xfId="0" applyFont="1" applyFill="1"/>
    <xf numFmtId="0" fontId="4" fillId="3" borderId="0" xfId="0" applyFont="1" applyFill="1" applyBorder="1"/>
    <xf numFmtId="0" fontId="4" fillId="3" borderId="1" xfId="0" applyFont="1" applyFill="1" applyBorder="1"/>
    <xf numFmtId="0" fontId="2" fillId="3" borderId="0" xfId="0" applyFont="1" applyFill="1" applyAlignment="1">
      <alignment horizontal="center"/>
    </xf>
    <xf numFmtId="46" fontId="7" fillId="3" borderId="0" xfId="0" applyNumberFormat="1" applyFont="1" applyFill="1" applyBorder="1" applyAlignment="1" applyProtection="1">
      <alignment vertical="center"/>
    </xf>
    <xf numFmtId="0" fontId="7" fillId="3" borderId="0" xfId="0" applyNumberFormat="1" applyFont="1" applyFill="1" applyBorder="1" applyAlignment="1" applyProtection="1">
      <alignment vertical="center"/>
    </xf>
    <xf numFmtId="0" fontId="8" fillId="3" borderId="0" xfId="0" applyNumberFormat="1" applyFont="1" applyFill="1" applyBorder="1" applyAlignment="1" applyProtection="1">
      <alignment vertical="center"/>
    </xf>
    <xf numFmtId="3" fontId="7" fillId="3" borderId="0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9" fontId="7" fillId="0" borderId="0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0" fontId="7" fillId="0" borderId="0" xfId="0" applyFont="1" applyProtection="1"/>
    <xf numFmtId="0" fontId="9" fillId="3" borderId="0" xfId="0" applyNumberFormat="1" applyFont="1" applyFill="1" applyBorder="1" applyAlignment="1" applyProtection="1">
      <alignment horizontal="centerContinuous" vertical="center"/>
    </xf>
    <xf numFmtId="3" fontId="9" fillId="3" borderId="0" xfId="0" applyNumberFormat="1" applyFont="1" applyFill="1" applyBorder="1" applyAlignment="1" applyProtection="1">
      <alignment horizontal="centerContinuous" vertical="center"/>
    </xf>
    <xf numFmtId="0" fontId="7" fillId="3" borderId="0" xfId="0" applyFont="1" applyFill="1" applyProtection="1"/>
    <xf numFmtId="38" fontId="7" fillId="0" borderId="0" xfId="1" applyFont="1" applyProtection="1"/>
    <xf numFmtId="0" fontId="8" fillId="0" borderId="0" xfId="0" applyFont="1" applyProtection="1"/>
    <xf numFmtId="0" fontId="7" fillId="3" borderId="0" xfId="0" applyNumberFormat="1" applyFont="1" applyFill="1" applyBorder="1" applyAlignment="1" applyProtection="1"/>
    <xf numFmtId="9" fontId="7" fillId="0" borderId="0" xfId="0" applyNumberFormat="1" applyFont="1" applyFill="1" applyBorder="1" applyAlignment="1" applyProtection="1">
      <alignment vertical="center"/>
    </xf>
    <xf numFmtId="3" fontId="8" fillId="5" borderId="0" xfId="0" applyNumberFormat="1" applyFont="1" applyFill="1" applyBorder="1" applyAlignment="1" applyProtection="1">
      <alignment vertical="center"/>
    </xf>
    <xf numFmtId="3" fontId="8" fillId="4" borderId="3" xfId="0" applyNumberFormat="1" applyFont="1" applyFill="1" applyBorder="1" applyAlignment="1" applyProtection="1">
      <alignment vertical="center"/>
      <protection locked="0"/>
    </xf>
    <xf numFmtId="0" fontId="7" fillId="4" borderId="4" xfId="0" applyNumberFormat="1" applyFont="1" applyFill="1" applyBorder="1" applyAlignment="1" applyProtection="1">
      <alignment vertical="center"/>
    </xf>
    <xf numFmtId="0" fontId="7" fillId="4" borderId="3" xfId="0" applyNumberFormat="1" applyFont="1" applyFill="1" applyBorder="1" applyAlignment="1" applyProtection="1">
      <alignment vertical="center"/>
      <protection locked="0"/>
    </xf>
    <xf numFmtId="0" fontId="7" fillId="4" borderId="5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/>
    </xf>
    <xf numFmtId="38" fontId="7" fillId="0" borderId="0" xfId="1" applyFont="1" applyFill="1" applyBorder="1" applyAlignment="1" applyProtection="1">
      <alignment horizontal="center" vertical="center"/>
    </xf>
    <xf numFmtId="3" fontId="7" fillId="5" borderId="0" xfId="0" applyNumberFormat="1" applyFont="1" applyFill="1" applyBorder="1" applyAlignment="1" applyProtection="1">
      <alignment vertical="center"/>
    </xf>
    <xf numFmtId="3" fontId="7" fillId="4" borderId="3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vertical="center"/>
    </xf>
    <xf numFmtId="2" fontId="7" fillId="0" borderId="0" xfId="1" applyNumberFormat="1" applyFont="1" applyFill="1" applyBorder="1" applyAlignment="1" applyProtection="1">
      <alignment vertical="center"/>
    </xf>
    <xf numFmtId="0" fontId="8" fillId="5" borderId="0" xfId="0" applyNumberFormat="1" applyFont="1" applyFill="1" applyBorder="1" applyAlignment="1" applyProtection="1">
      <alignment vertical="center"/>
    </xf>
    <xf numFmtId="3" fontId="11" fillId="3" borderId="0" xfId="0" applyNumberFormat="1" applyFont="1" applyFill="1" applyBorder="1" applyAlignment="1" applyProtection="1">
      <alignment vertical="center"/>
    </xf>
    <xf numFmtId="0" fontId="7" fillId="4" borderId="5" xfId="0" applyNumberFormat="1" applyFont="1" applyFill="1" applyBorder="1" applyAlignment="1" applyProtection="1">
      <alignment vertical="center"/>
      <protection locked="0"/>
    </xf>
    <xf numFmtId="3" fontId="7" fillId="5" borderId="0" xfId="0" applyNumberFormat="1" applyFont="1" applyFill="1" applyBorder="1" applyAlignment="1" applyProtection="1">
      <alignment horizontal="right" vertical="center"/>
    </xf>
    <xf numFmtId="3" fontId="7" fillId="4" borderId="2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NumberFormat="1" applyFont="1" applyFill="1" applyBorder="1" applyAlignment="1" applyProtection="1">
      <alignment vertical="center"/>
    </xf>
    <xf numFmtId="0" fontId="7" fillId="4" borderId="2" xfId="0" applyNumberFormat="1" applyFont="1" applyFill="1" applyBorder="1" applyAlignment="1" applyProtection="1">
      <alignment vertical="center"/>
      <protection locked="0"/>
    </xf>
    <xf numFmtId="3" fontId="7" fillId="3" borderId="0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 applyProtection="1">
      <alignment horizontal="center" vertical="center"/>
    </xf>
    <xf numFmtId="3" fontId="7" fillId="5" borderId="3" xfId="0" applyNumberFormat="1" applyFont="1" applyFill="1" applyBorder="1" applyAlignment="1" applyProtection="1">
      <alignment vertical="center"/>
    </xf>
    <xf numFmtId="0" fontId="7" fillId="5" borderId="4" xfId="0" applyNumberFormat="1" applyFont="1" applyFill="1" applyBorder="1" applyAlignment="1" applyProtection="1">
      <alignment vertical="center"/>
    </xf>
    <xf numFmtId="0" fontId="7" fillId="4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5" xfId="0" applyNumberFormat="1" applyFont="1" applyFill="1" applyBorder="1" applyAlignment="1" applyProtection="1">
      <alignment vertical="center"/>
    </xf>
    <xf numFmtId="3" fontId="7" fillId="5" borderId="5" xfId="0" applyNumberFormat="1" applyFont="1" applyFill="1" applyBorder="1" applyAlignment="1" applyProtection="1">
      <alignment horizontal="left" vertical="center"/>
    </xf>
    <xf numFmtId="0" fontId="7" fillId="5" borderId="3" xfId="0" applyNumberFormat="1" applyFont="1" applyFill="1" applyBorder="1" applyAlignment="1" applyProtection="1">
      <alignment vertical="center"/>
    </xf>
    <xf numFmtId="0" fontId="12" fillId="5" borderId="0" xfId="0" applyNumberFormat="1" applyFont="1" applyFill="1" applyBorder="1" applyAlignment="1" applyProtection="1">
      <alignment vertical="center"/>
    </xf>
    <xf numFmtId="0" fontId="11" fillId="5" borderId="0" xfId="0" applyNumberFormat="1" applyFont="1" applyFill="1" applyBorder="1" applyAlignment="1" applyProtection="1">
      <alignment vertical="center"/>
    </xf>
    <xf numFmtId="0" fontId="8" fillId="4" borderId="6" xfId="0" applyNumberFormat="1" applyFont="1" applyFill="1" applyBorder="1" applyAlignment="1" applyProtection="1">
      <alignment vertical="center"/>
      <protection locked="0"/>
    </xf>
    <xf numFmtId="3" fontId="7" fillId="5" borderId="0" xfId="0" applyNumberFormat="1" applyFont="1" applyFill="1" applyBorder="1" applyAlignment="1" applyProtection="1">
      <alignment horizontal="center" vertical="center"/>
    </xf>
    <xf numFmtId="0" fontId="11" fillId="4" borderId="3" xfId="0" applyNumberFormat="1" applyFont="1" applyFill="1" applyBorder="1" applyAlignment="1" applyProtection="1">
      <alignment vertical="center"/>
      <protection locked="0"/>
    </xf>
    <xf numFmtId="0" fontId="12" fillId="4" borderId="5" xfId="0" applyNumberFormat="1" applyFont="1" applyFill="1" applyBorder="1" applyAlignment="1" applyProtection="1">
      <alignment vertical="center"/>
      <protection locked="0"/>
    </xf>
    <xf numFmtId="3" fontId="7" fillId="4" borderId="5" xfId="0" applyNumberFormat="1" applyFont="1" applyFill="1" applyBorder="1" applyAlignment="1" applyProtection="1">
      <alignment horizontal="center" vertical="center"/>
      <protection locked="0"/>
    </xf>
    <xf numFmtId="3" fontId="7" fillId="4" borderId="4" xfId="0" applyNumberFormat="1" applyFont="1" applyFill="1" applyBorder="1" applyAlignment="1" applyProtection="1">
      <alignment vertical="center"/>
      <protection locked="0"/>
    </xf>
    <xf numFmtId="0" fontId="7" fillId="4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2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NumberFormat="1" applyFont="1" applyFill="1" applyBorder="1" applyAlignment="1" applyProtection="1"/>
    <xf numFmtId="0" fontId="11" fillId="5" borderId="0" xfId="0" applyNumberFormat="1" applyFont="1" applyFill="1" applyBorder="1" applyAlignment="1" applyProtection="1">
      <alignment horizontal="right" vertical="center"/>
    </xf>
    <xf numFmtId="3" fontId="8" fillId="5" borderId="2" xfId="0" applyNumberFormat="1" applyFont="1" applyFill="1" applyBorder="1" applyAlignment="1" applyProtection="1">
      <alignment horizontal="right" vertical="center"/>
    </xf>
    <xf numFmtId="0" fontId="8" fillId="5" borderId="0" xfId="0" applyNumberFormat="1" applyFont="1" applyFill="1" applyBorder="1" applyAlignment="1" applyProtection="1">
      <alignment horizontal="left" vertical="center"/>
    </xf>
    <xf numFmtId="4" fontId="8" fillId="5" borderId="0" xfId="0" applyNumberFormat="1" applyFont="1" applyFill="1" applyBorder="1" applyAlignment="1" applyProtection="1">
      <alignment vertical="center"/>
    </xf>
    <xf numFmtId="0" fontId="11" fillId="3" borderId="0" xfId="0" applyNumberFormat="1" applyFont="1" applyFill="1" applyBorder="1" applyAlignment="1" applyProtection="1">
      <alignment vertical="center"/>
    </xf>
    <xf numFmtId="3" fontId="8" fillId="3" borderId="0" xfId="0" applyNumberFormat="1" applyFont="1" applyFill="1" applyBorder="1" applyAlignment="1" applyProtection="1">
      <alignment vertical="center"/>
    </xf>
    <xf numFmtId="38" fontId="7" fillId="4" borderId="5" xfId="0" applyNumberFormat="1" applyFont="1" applyFill="1" applyBorder="1" applyAlignment="1" applyProtection="1">
      <alignment vertical="center"/>
      <protection locked="0"/>
    </xf>
    <xf numFmtId="0" fontId="7" fillId="3" borderId="4" xfId="0" applyNumberFormat="1" applyFont="1" applyFill="1" applyBorder="1" applyAlignment="1" applyProtection="1">
      <alignment horizontal="left" vertical="center"/>
    </xf>
    <xf numFmtId="0" fontId="7" fillId="5" borderId="2" xfId="0" applyNumberFormat="1" applyFont="1" applyFill="1" applyBorder="1" applyAlignment="1" applyProtection="1">
      <alignment horizontal="right" vertical="center"/>
    </xf>
    <xf numFmtId="3" fontId="7" fillId="5" borderId="2" xfId="0" applyNumberFormat="1" applyFont="1" applyFill="1" applyBorder="1" applyAlignment="1" applyProtection="1">
      <alignment vertical="center"/>
    </xf>
    <xf numFmtId="0" fontId="13" fillId="3" borderId="0" xfId="0" applyNumberFormat="1" applyFont="1" applyFill="1" applyBorder="1" applyAlignment="1" applyProtection="1"/>
    <xf numFmtId="2" fontId="7" fillId="3" borderId="0" xfId="0" applyNumberFormat="1" applyFont="1" applyFill="1" applyBorder="1" applyAlignment="1" applyProtection="1">
      <alignment horizontal="center"/>
    </xf>
    <xf numFmtId="3" fontId="7" fillId="4" borderId="0" xfId="0" applyNumberFormat="1" applyFont="1" applyFill="1" applyBorder="1" applyAlignment="1" applyProtection="1">
      <alignment vertical="center"/>
      <protection locked="0"/>
    </xf>
    <xf numFmtId="0" fontId="7" fillId="4" borderId="0" xfId="0" applyNumberFormat="1" applyFont="1" applyFill="1" applyBorder="1" applyAlignment="1" applyProtection="1">
      <alignment vertical="center"/>
      <protection locked="0"/>
    </xf>
    <xf numFmtId="14" fontId="7" fillId="4" borderId="0" xfId="0" applyNumberFormat="1" applyFont="1" applyFill="1" applyBorder="1" applyAlignment="1" applyProtection="1">
      <alignment horizontal="left" vertical="center"/>
      <protection locked="0"/>
    </xf>
    <xf numFmtId="3" fontId="7" fillId="4" borderId="0" xfId="0" applyNumberFormat="1" applyFont="1" applyFill="1" applyBorder="1" applyAlignment="1" applyProtection="1">
      <alignment horizontal="left" vertical="center"/>
      <protection locked="0"/>
    </xf>
    <xf numFmtId="0" fontId="7" fillId="3" borderId="0" xfId="0" applyNumberFormat="1" applyFont="1" applyFill="1" applyBorder="1" applyAlignment="1" applyProtection="1">
      <alignment horizontal="right" vertical="center"/>
    </xf>
    <xf numFmtId="0" fontId="7" fillId="3" borderId="7" xfId="0" applyNumberFormat="1" applyFont="1" applyFill="1" applyBorder="1" applyAlignment="1" applyProtection="1">
      <alignment vertical="center"/>
    </xf>
    <xf numFmtId="3" fontId="7" fillId="3" borderId="0" xfId="0" applyNumberFormat="1" applyFont="1" applyFill="1" applyBorder="1" applyAlignment="1" applyProtection="1">
      <alignment horizontal="left" vertical="center"/>
    </xf>
    <xf numFmtId="3" fontId="14" fillId="5" borderId="0" xfId="0" applyNumberFormat="1" applyFont="1" applyFill="1" applyBorder="1" applyAlignment="1" applyProtection="1">
      <alignment vertical="center"/>
    </xf>
    <xf numFmtId="9" fontId="14" fillId="5" borderId="0" xfId="0" applyNumberFormat="1" applyFont="1" applyFill="1" applyBorder="1" applyAlignment="1" applyProtection="1">
      <alignment horizontal="center" vertical="center"/>
    </xf>
    <xf numFmtId="3" fontId="14" fillId="5" borderId="0" xfId="0" applyNumberFormat="1" applyFont="1" applyFill="1" applyBorder="1" applyAlignment="1" applyProtection="1">
      <alignment horizontal="right" vertical="center"/>
    </xf>
    <xf numFmtId="0" fontId="14" fillId="3" borderId="0" xfId="0" applyNumberFormat="1" applyFont="1" applyFill="1" applyBorder="1" applyAlignment="1" applyProtection="1">
      <alignment vertical="center"/>
    </xf>
    <xf numFmtId="3" fontId="14" fillId="3" borderId="0" xfId="0" applyNumberFormat="1" applyFont="1" applyFill="1" applyBorder="1" applyAlignment="1" applyProtection="1">
      <alignment vertical="center"/>
    </xf>
    <xf numFmtId="9" fontId="14" fillId="3" borderId="0" xfId="0" applyNumberFormat="1" applyFont="1" applyFill="1" applyBorder="1" applyAlignment="1" applyProtection="1">
      <alignment horizontal="center" vertical="center"/>
    </xf>
    <xf numFmtId="9" fontId="12" fillId="5" borderId="2" xfId="0" applyNumberFormat="1" applyFont="1" applyFill="1" applyBorder="1" applyAlignment="1" applyProtection="1">
      <alignment horizontal="center" vertical="center"/>
    </xf>
    <xf numFmtId="9" fontId="12" fillId="6" borderId="2" xfId="0" applyNumberFormat="1" applyFont="1" applyFill="1" applyBorder="1" applyAlignment="1" applyProtection="1">
      <alignment horizontal="center" vertical="center"/>
    </xf>
    <xf numFmtId="3" fontId="8" fillId="5" borderId="8" xfId="0" applyNumberFormat="1" applyFont="1" applyFill="1" applyBorder="1" applyAlignment="1" applyProtection="1"/>
    <xf numFmtId="4" fontId="14" fillId="5" borderId="8" xfId="0" applyNumberFormat="1" applyFont="1" applyFill="1" applyBorder="1" applyAlignment="1" applyProtection="1"/>
    <xf numFmtId="9" fontId="14" fillId="4" borderId="8" xfId="0" applyNumberFormat="1" applyFont="1" applyFill="1" applyBorder="1" applyAlignment="1" applyProtection="1">
      <alignment horizontal="center"/>
      <protection locked="0"/>
    </xf>
    <xf numFmtId="4" fontId="14" fillId="5" borderId="8" xfId="0" applyNumberFormat="1" applyFont="1" applyFill="1" applyBorder="1" applyAlignment="1" applyProtection="1">
      <alignment horizontal="right"/>
    </xf>
    <xf numFmtId="3" fontId="7" fillId="6" borderId="2" xfId="0" applyNumberFormat="1" applyFont="1" applyFill="1" applyBorder="1" applyProtection="1"/>
    <xf numFmtId="0" fontId="8" fillId="5" borderId="8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>
      <alignment horizontal="right"/>
    </xf>
    <xf numFmtId="0" fontId="7" fillId="4" borderId="2" xfId="0" applyFont="1" applyFill="1" applyBorder="1" applyProtection="1">
      <protection locked="0"/>
    </xf>
    <xf numFmtId="3" fontId="7" fillId="5" borderId="0" xfId="0" applyNumberFormat="1" applyFont="1" applyFill="1" applyBorder="1" applyAlignment="1" applyProtection="1">
      <alignment horizontal="right"/>
    </xf>
    <xf numFmtId="0" fontId="14" fillId="4" borderId="9" xfId="0" applyFont="1" applyFill="1" applyBorder="1" applyAlignment="1" applyProtection="1">
      <protection locked="0"/>
    </xf>
    <xf numFmtId="0" fontId="7" fillId="3" borderId="0" xfId="0" applyFont="1" applyFill="1" applyBorder="1" applyProtection="1"/>
    <xf numFmtId="3" fontId="7" fillId="3" borderId="0" xfId="0" applyNumberFormat="1" applyFont="1" applyFill="1" applyBorder="1" applyProtection="1"/>
    <xf numFmtId="3" fontId="14" fillId="3" borderId="0" xfId="0" applyNumberFormat="1" applyFont="1" applyFill="1" applyBorder="1" applyAlignment="1" applyProtection="1">
      <alignment horizontal="right"/>
    </xf>
    <xf numFmtId="3" fontId="14" fillId="3" borderId="0" xfId="0" applyNumberFormat="1" applyFont="1" applyFill="1" applyBorder="1" applyAlignment="1" applyProtection="1"/>
    <xf numFmtId="0" fontId="14" fillId="3" borderId="0" xfId="0" applyFont="1" applyFill="1" applyBorder="1" applyAlignment="1" applyProtection="1"/>
    <xf numFmtId="9" fontId="15" fillId="5" borderId="2" xfId="0" applyNumberFormat="1" applyFont="1" applyFill="1" applyBorder="1" applyAlignment="1" applyProtection="1">
      <alignment horizontal="center" vertical="center"/>
    </xf>
    <xf numFmtId="4" fontId="14" fillId="5" borderId="8" xfId="0" applyNumberFormat="1" applyFont="1" applyFill="1" applyBorder="1" applyProtection="1"/>
    <xf numFmtId="0" fontId="8" fillId="3" borderId="2" xfId="0" applyFont="1" applyFill="1" applyBorder="1" applyAlignment="1" applyProtection="1">
      <alignment horizontal="center"/>
    </xf>
    <xf numFmtId="0" fontId="8" fillId="5" borderId="0" xfId="0" applyNumberFormat="1" applyFont="1" applyFill="1" applyBorder="1" applyAlignment="1" applyProtection="1">
      <alignment horizontal="right"/>
    </xf>
    <xf numFmtId="4" fontId="15" fillId="5" borderId="8" xfId="0" applyNumberFormat="1" applyFont="1" applyFill="1" applyBorder="1" applyProtection="1"/>
    <xf numFmtId="3" fontId="7" fillId="6" borderId="3" xfId="0" applyNumberFormat="1" applyFont="1" applyFill="1" applyBorder="1" applyProtection="1"/>
    <xf numFmtId="165" fontId="7" fillId="6" borderId="2" xfId="0" applyNumberFormat="1" applyFont="1" applyFill="1" applyBorder="1" applyProtection="1"/>
    <xf numFmtId="2" fontId="16" fillId="0" borderId="0" xfId="0" applyNumberFormat="1" applyFont="1" applyFill="1" applyBorder="1" applyAlignment="1" applyProtection="1">
      <alignment horizontal="center"/>
    </xf>
    <xf numFmtId="2" fontId="16" fillId="3" borderId="0" xfId="0" applyNumberFormat="1" applyFont="1" applyFill="1" applyBorder="1" applyAlignment="1" applyProtection="1">
      <alignment horizontal="center"/>
    </xf>
    <xf numFmtId="9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right" vertical="center"/>
    </xf>
    <xf numFmtId="0" fontId="7" fillId="3" borderId="0" xfId="0" applyFont="1" applyFill="1" applyAlignment="1" applyProtection="1">
      <alignment horizontal="right"/>
    </xf>
    <xf numFmtId="9" fontId="17" fillId="6" borderId="2" xfId="0" applyNumberFormat="1" applyFont="1" applyFill="1" applyBorder="1" applyProtection="1"/>
    <xf numFmtId="0" fontId="7" fillId="4" borderId="0" xfId="0" applyNumberFormat="1" applyFont="1" applyFill="1" applyBorder="1" applyAlignment="1" applyProtection="1">
      <protection locked="0"/>
    </xf>
    <xf numFmtId="3" fontId="7" fillId="4" borderId="0" xfId="0" applyNumberFormat="1" applyFont="1" applyFill="1" applyBorder="1" applyAlignment="1" applyProtection="1">
      <protection locked="0"/>
    </xf>
    <xf numFmtId="3" fontId="7" fillId="4" borderId="0" xfId="0" applyNumberFormat="1" applyFont="1" applyFill="1" applyBorder="1" applyAlignment="1" applyProtection="1">
      <alignment horizontal="right"/>
      <protection locked="0"/>
    </xf>
    <xf numFmtId="0" fontId="7" fillId="4" borderId="0" xfId="0" applyFont="1" applyFill="1" applyProtection="1"/>
    <xf numFmtId="3" fontId="8" fillId="5" borderId="0" xfId="0" applyNumberFormat="1" applyFont="1" applyFill="1" applyBorder="1" applyAlignment="1" applyProtection="1">
      <alignment horizontal="left" vertical="center"/>
    </xf>
    <xf numFmtId="3" fontId="7" fillId="3" borderId="0" xfId="0" applyNumberFormat="1" applyFont="1" applyFill="1" applyProtection="1"/>
    <xf numFmtId="3" fontId="7" fillId="5" borderId="2" xfId="0" applyNumberFormat="1" applyFont="1" applyFill="1" applyBorder="1" applyAlignment="1" applyProtection="1">
      <alignment horizontal="center" vertical="center"/>
    </xf>
    <xf numFmtId="3" fontId="8" fillId="6" borderId="2" xfId="0" applyNumberFormat="1" applyFont="1" applyFill="1" applyBorder="1" applyAlignment="1" applyProtection="1">
      <alignment horizontal="center"/>
    </xf>
    <xf numFmtId="0" fontId="8" fillId="6" borderId="2" xfId="0" applyFont="1" applyFill="1" applyBorder="1" applyAlignment="1" applyProtection="1">
      <alignment horizontal="center"/>
    </xf>
    <xf numFmtId="3" fontId="7" fillId="4" borderId="2" xfId="0" applyNumberFormat="1" applyFont="1" applyFill="1" applyBorder="1" applyAlignment="1" applyProtection="1">
      <alignment horizontal="left" vertical="center"/>
      <protection locked="0"/>
    </xf>
    <xf numFmtId="3" fontId="7" fillId="4" borderId="2" xfId="0" applyNumberFormat="1" applyFont="1" applyFill="1" applyBorder="1" applyAlignment="1" applyProtection="1">
      <alignment vertical="center"/>
      <protection locked="0"/>
    </xf>
    <xf numFmtId="4" fontId="7" fillId="4" borderId="2" xfId="0" applyNumberFormat="1" applyFont="1" applyFill="1" applyBorder="1" applyAlignment="1" applyProtection="1">
      <alignment vertical="center"/>
      <protection locked="0"/>
    </xf>
    <xf numFmtId="4" fontId="7" fillId="5" borderId="2" xfId="0" applyNumberFormat="1" applyFont="1" applyFill="1" applyBorder="1" applyAlignment="1" applyProtection="1">
      <alignment vertical="center"/>
    </xf>
    <xf numFmtId="3" fontId="7" fillId="4" borderId="2" xfId="0" applyNumberFormat="1" applyFont="1" applyFill="1" applyBorder="1" applyProtection="1">
      <protection locked="0"/>
    </xf>
    <xf numFmtId="3" fontId="7" fillId="4" borderId="2" xfId="0" applyNumberFormat="1" applyFont="1" applyFill="1" applyBorder="1" applyAlignment="1" applyProtection="1">
      <alignment horizontal="left"/>
      <protection locked="0"/>
    </xf>
    <xf numFmtId="3" fontId="7" fillId="4" borderId="2" xfId="0" applyNumberFormat="1" applyFont="1" applyFill="1" applyBorder="1" applyAlignment="1" applyProtection="1">
      <protection locked="0"/>
    </xf>
    <xf numFmtId="4" fontId="7" fillId="4" borderId="2" xfId="0" applyNumberFormat="1" applyFont="1" applyFill="1" applyBorder="1" applyAlignment="1" applyProtection="1">
      <protection locked="0"/>
    </xf>
    <xf numFmtId="3" fontId="8" fillId="5" borderId="4" xfId="0" applyNumberFormat="1" applyFont="1" applyFill="1" applyBorder="1" applyAlignment="1" applyProtection="1">
      <alignment horizontal="right"/>
    </xf>
    <xf numFmtId="4" fontId="8" fillId="5" borderId="2" xfId="0" applyNumberFormat="1" applyFont="1" applyFill="1" applyBorder="1" applyAlignment="1" applyProtection="1"/>
    <xf numFmtId="3" fontId="7" fillId="3" borderId="0" xfId="0" applyNumberFormat="1" applyFont="1" applyFill="1" applyBorder="1" applyAlignment="1" applyProtection="1">
      <alignment horizontal="left"/>
    </xf>
    <xf numFmtId="3" fontId="7" fillId="3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Protection="1"/>
    <xf numFmtId="3" fontId="8" fillId="5" borderId="0" xfId="0" applyNumberFormat="1" applyFont="1" applyFill="1" applyBorder="1" applyAlignment="1" applyProtection="1">
      <alignment horizontal="left"/>
    </xf>
    <xf numFmtId="0" fontId="7" fillId="6" borderId="2" xfId="0" applyFont="1" applyFill="1" applyBorder="1" applyProtection="1"/>
    <xf numFmtId="3" fontId="8" fillId="5" borderId="0" xfId="0" applyNumberFormat="1" applyFont="1" applyFill="1" applyBorder="1" applyAlignment="1" applyProtection="1">
      <alignment horizontal="right"/>
    </xf>
    <xf numFmtId="3" fontId="8" fillId="5" borderId="0" xfId="0" applyNumberFormat="1" applyFont="1" applyFill="1" applyBorder="1" applyAlignment="1" applyProtection="1"/>
    <xf numFmtId="3" fontId="7" fillId="4" borderId="2" xfId="0" applyNumberFormat="1" applyFont="1" applyFill="1" applyBorder="1" applyAlignment="1" applyProtection="1">
      <alignment horizontal="right"/>
      <protection locked="0"/>
    </xf>
    <xf numFmtId="3" fontId="8" fillId="5" borderId="7" xfId="0" applyNumberFormat="1" applyFont="1" applyFill="1" applyBorder="1" applyAlignment="1" applyProtection="1">
      <alignment horizontal="right"/>
    </xf>
    <xf numFmtId="4" fontId="8" fillId="5" borderId="7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>
      <alignment horizontal="right"/>
    </xf>
    <xf numFmtId="3" fontId="8" fillId="6" borderId="2" xfId="0" applyNumberFormat="1" applyFont="1" applyFill="1" applyBorder="1" applyAlignment="1" applyProtection="1">
      <alignment horizontal="center" vertical="center"/>
    </xf>
    <xf numFmtId="3" fontId="7" fillId="6" borderId="2" xfId="0" applyNumberFormat="1" applyFont="1" applyFill="1" applyBorder="1" applyAlignment="1" applyProtection="1">
      <alignment vertical="center"/>
    </xf>
    <xf numFmtId="3" fontId="7" fillId="4" borderId="2" xfId="0" applyNumberFormat="1" applyFont="1" applyFill="1" applyBorder="1" applyAlignment="1" applyProtection="1">
      <alignment horizontal="right" vertical="center"/>
      <protection locked="0"/>
    </xf>
    <xf numFmtId="4" fontId="7" fillId="5" borderId="0" xfId="0" applyNumberFormat="1" applyFont="1" applyFill="1" applyBorder="1" applyAlignment="1" applyProtection="1">
      <alignment vertical="center"/>
    </xf>
    <xf numFmtId="3" fontId="8" fillId="5" borderId="7" xfId="0" applyNumberFormat="1" applyFont="1" applyFill="1" applyBorder="1" applyAlignment="1" applyProtection="1">
      <alignment horizontal="right" vertical="center"/>
    </xf>
    <xf numFmtId="3" fontId="18" fillId="0" borderId="0" xfId="0" applyNumberFormat="1" applyFont="1" applyProtection="1"/>
    <xf numFmtId="0" fontId="19" fillId="0" borderId="0" xfId="0" applyFont="1" applyProtection="1"/>
    <xf numFmtId="3" fontId="19" fillId="0" borderId="0" xfId="0" applyNumberFormat="1" applyFont="1" applyProtection="1"/>
    <xf numFmtId="3" fontId="7" fillId="5" borderId="10" xfId="0" applyNumberFormat="1" applyFont="1" applyFill="1" applyBorder="1" applyAlignment="1" applyProtection="1">
      <alignment horizontal="left" vertical="center"/>
    </xf>
    <xf numFmtId="3" fontId="7" fillId="5" borderId="10" xfId="0" applyNumberFormat="1" applyFont="1" applyFill="1" applyBorder="1" applyAlignment="1" applyProtection="1">
      <alignment horizontal="centerContinuous" vertical="center"/>
    </xf>
    <xf numFmtId="3" fontId="7" fillId="5" borderId="11" xfId="0" applyNumberFormat="1" applyFont="1" applyFill="1" applyBorder="1" applyAlignment="1" applyProtection="1">
      <alignment horizontal="centerContinuous" vertical="center"/>
    </xf>
    <xf numFmtId="3" fontId="7" fillId="5" borderId="6" xfId="0" applyNumberFormat="1" applyFont="1" applyFill="1" applyBorder="1" applyAlignment="1" applyProtection="1">
      <alignment horizontal="centerContinuous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7" fillId="4" borderId="4" xfId="0" applyNumberFormat="1" applyFont="1" applyFill="1" applyBorder="1" applyAlignment="1" applyProtection="1">
      <alignment horizontal="right" vertical="center"/>
      <protection locked="0"/>
    </xf>
    <xf numFmtId="0" fontId="7" fillId="4" borderId="2" xfId="0" applyNumberFormat="1" applyFont="1" applyFill="1" applyBorder="1" applyAlignment="1" applyProtection="1">
      <alignment horizontal="right" vertical="center"/>
      <protection locked="0"/>
    </xf>
    <xf numFmtId="3" fontId="7" fillId="4" borderId="5" xfId="0" applyNumberFormat="1" applyFont="1" applyFill="1" applyBorder="1" applyAlignment="1" applyProtection="1">
      <alignment horizontal="right" vertical="center"/>
      <protection locked="0"/>
    </xf>
    <xf numFmtId="4" fontId="7" fillId="4" borderId="2" xfId="0" applyNumberFormat="1" applyFont="1" applyFill="1" applyBorder="1" applyAlignment="1" applyProtection="1">
      <alignment horizontal="right" vertical="center"/>
      <protection locked="0"/>
    </xf>
    <xf numFmtId="4" fontId="7" fillId="5" borderId="4" xfId="0" applyNumberFormat="1" applyFont="1" applyFill="1" applyBorder="1" applyAlignment="1" applyProtection="1">
      <alignment horizontal="right" vertical="center"/>
    </xf>
    <xf numFmtId="0" fontId="7" fillId="5" borderId="0" xfId="0" applyNumberFormat="1" applyFont="1" applyFill="1" applyBorder="1" applyAlignment="1" applyProtection="1">
      <alignment horizontal="right" vertical="center"/>
    </xf>
    <xf numFmtId="4" fontId="7" fillId="5" borderId="0" xfId="0" applyNumberFormat="1" applyFont="1" applyFill="1" applyBorder="1" applyAlignment="1" applyProtection="1">
      <alignment horizontal="right" vertical="center"/>
    </xf>
    <xf numFmtId="3" fontId="7" fillId="5" borderId="0" xfId="0" applyNumberFormat="1" applyFont="1" applyFill="1" applyBorder="1" applyProtection="1"/>
    <xf numFmtId="0" fontId="7" fillId="5" borderId="0" xfId="0" applyFont="1" applyFill="1" applyProtection="1"/>
    <xf numFmtId="3" fontId="7" fillId="5" borderId="2" xfId="0" applyNumberFormat="1" applyFont="1" applyFill="1" applyBorder="1" applyAlignment="1" applyProtection="1">
      <alignment horizontal="centerContinuous" vertical="center"/>
    </xf>
    <xf numFmtId="2" fontId="7" fillId="4" borderId="2" xfId="0" applyNumberFormat="1" applyFont="1" applyFill="1" applyBorder="1" applyAlignment="1" applyProtection="1">
      <alignment horizontal="right" vertical="center"/>
      <protection locked="0"/>
    </xf>
    <xf numFmtId="4" fontId="7" fillId="5" borderId="2" xfId="0" applyNumberFormat="1" applyFont="1" applyFill="1" applyBorder="1" applyAlignment="1" applyProtection="1">
      <alignment horizontal="right" vertical="center"/>
    </xf>
    <xf numFmtId="2" fontId="7" fillId="4" borderId="2" xfId="0" applyNumberFormat="1" applyFont="1" applyFill="1" applyBorder="1" applyAlignment="1" applyProtection="1">
      <alignment vertical="center"/>
      <protection locked="0"/>
    </xf>
    <xf numFmtId="0" fontId="7" fillId="4" borderId="4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</xf>
    <xf numFmtId="3" fontId="7" fillId="4" borderId="3" xfId="0" applyNumberFormat="1" applyFont="1" applyFill="1" applyBorder="1" applyAlignment="1" applyProtection="1">
      <alignment horizontal="left" vertical="center"/>
      <protection locked="0"/>
    </xf>
    <xf numFmtId="4" fontId="7" fillId="4" borderId="2" xfId="0" applyNumberFormat="1" applyFont="1" applyFill="1" applyBorder="1" applyAlignment="1" applyProtection="1">
      <alignment horizontal="left" vertical="center"/>
      <protection locked="0"/>
    </xf>
    <xf numFmtId="4" fontId="8" fillId="5" borderId="7" xfId="0" applyNumberFormat="1" applyFont="1" applyFill="1" applyBorder="1" applyAlignment="1" applyProtection="1">
      <alignment horizontal="right" vertical="center"/>
    </xf>
    <xf numFmtId="3" fontId="7" fillId="4" borderId="3" xfId="0" applyNumberFormat="1" applyFont="1" applyFill="1" applyBorder="1" applyAlignment="1" applyProtection="1">
      <alignment horizontal="right" vertical="center"/>
      <protection locked="0"/>
    </xf>
    <xf numFmtId="164" fontId="7" fillId="5" borderId="0" xfId="0" applyNumberFormat="1" applyFont="1" applyFill="1" applyBorder="1" applyAlignment="1" applyProtection="1">
      <alignment vertical="center"/>
    </xf>
    <xf numFmtId="164" fontId="7" fillId="3" borderId="0" xfId="0" applyNumberFormat="1" applyFont="1" applyFill="1" applyBorder="1" applyAlignment="1" applyProtection="1">
      <alignment vertical="center"/>
    </xf>
    <xf numFmtId="164" fontId="7" fillId="5" borderId="2" xfId="0" applyNumberFormat="1" applyFont="1" applyFill="1" applyBorder="1" applyAlignment="1" applyProtection="1">
      <alignment horizontal="center" vertical="center"/>
    </xf>
    <xf numFmtId="3" fontId="7" fillId="4" borderId="5" xfId="0" applyNumberFormat="1" applyFont="1" applyFill="1" applyBorder="1" applyAlignment="1" applyProtection="1">
      <alignment vertical="center"/>
      <protection locked="0"/>
    </xf>
    <xf numFmtId="4" fontId="7" fillId="3" borderId="0" xfId="0" applyNumberFormat="1" applyFont="1" applyFill="1" applyBorder="1" applyAlignment="1" applyProtection="1">
      <alignment vertical="center"/>
    </xf>
    <xf numFmtId="4" fontId="7" fillId="3" borderId="0" xfId="0" applyNumberFormat="1" applyFont="1" applyFill="1" applyBorder="1" applyAlignment="1" applyProtection="1">
      <alignment horizontal="right" vertical="center"/>
    </xf>
    <xf numFmtId="164" fontId="8" fillId="5" borderId="7" xfId="0" applyNumberFormat="1" applyFont="1" applyFill="1" applyBorder="1" applyAlignment="1" applyProtection="1">
      <alignment horizontal="right" vertical="center"/>
    </xf>
    <xf numFmtId="164" fontId="7" fillId="4" borderId="2" xfId="0" applyNumberFormat="1" applyFont="1" applyFill="1" applyBorder="1" applyAlignment="1" applyProtection="1">
      <alignment vertical="center"/>
      <protection locked="0"/>
    </xf>
    <xf numFmtId="3" fontId="7" fillId="4" borderId="3" xfId="0" applyNumberFormat="1" applyFont="1" applyFill="1" applyBorder="1" applyAlignment="1" applyProtection="1">
      <protection locked="0"/>
    </xf>
    <xf numFmtId="164" fontId="8" fillId="5" borderId="0" xfId="0" applyNumberFormat="1" applyFont="1" applyFill="1" applyBorder="1" applyAlignment="1" applyProtection="1">
      <alignment horizontal="right"/>
    </xf>
    <xf numFmtId="4" fontId="8" fillId="5" borderId="2" xfId="0" applyNumberFormat="1" applyFont="1" applyFill="1" applyBorder="1" applyAlignment="1" applyProtection="1">
      <alignment vertical="center"/>
    </xf>
    <xf numFmtId="3" fontId="7" fillId="6" borderId="2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Alignment="1" applyProtection="1">
      <alignment horizontal="right"/>
    </xf>
    <xf numFmtId="4" fontId="7" fillId="5" borderId="2" xfId="0" applyNumberFormat="1" applyFont="1" applyFill="1" applyBorder="1" applyProtection="1"/>
    <xf numFmtId="0" fontId="7" fillId="5" borderId="2" xfId="0" applyFont="1" applyFill="1" applyBorder="1" applyProtection="1"/>
    <xf numFmtId="3" fontId="8" fillId="4" borderId="4" xfId="0" applyNumberFormat="1" applyFont="1" applyFill="1" applyBorder="1" applyAlignment="1" applyProtection="1">
      <alignment vertical="center"/>
      <protection locked="0"/>
    </xf>
    <xf numFmtId="0" fontId="8" fillId="4" borderId="3" xfId="0" applyNumberFormat="1" applyFont="1" applyFill="1" applyBorder="1" applyAlignment="1" applyProtection="1">
      <alignment vertical="center"/>
      <protection locked="0"/>
    </xf>
    <xf numFmtId="2" fontId="7" fillId="5" borderId="2" xfId="0" applyNumberFormat="1" applyFont="1" applyFill="1" applyBorder="1" applyAlignment="1" applyProtection="1">
      <alignment vertical="center"/>
    </xf>
    <xf numFmtId="3" fontId="8" fillId="5" borderId="0" xfId="0" applyNumberFormat="1" applyFont="1" applyFill="1" applyBorder="1" applyAlignment="1" applyProtection="1">
      <alignment horizontal="right" vertical="center"/>
    </xf>
    <xf numFmtId="2" fontId="8" fillId="5" borderId="2" xfId="0" applyNumberFormat="1" applyFont="1" applyFill="1" applyBorder="1" applyAlignment="1" applyProtection="1">
      <alignment vertical="center"/>
    </xf>
    <xf numFmtId="2" fontId="8" fillId="5" borderId="7" xfId="0" applyNumberFormat="1" applyFont="1" applyFill="1" applyBorder="1" applyAlignment="1" applyProtection="1">
      <alignment vertical="center"/>
    </xf>
    <xf numFmtId="0" fontId="7" fillId="5" borderId="2" xfId="0" applyNumberFormat="1" applyFont="1" applyFill="1" applyBorder="1" applyAlignment="1" applyProtection="1">
      <alignment vertical="center"/>
    </xf>
    <xf numFmtId="2" fontId="7" fillId="5" borderId="0" xfId="0" applyNumberFormat="1" applyFont="1" applyFill="1" applyBorder="1" applyAlignment="1" applyProtection="1">
      <alignment vertical="center"/>
    </xf>
    <xf numFmtId="0" fontId="7" fillId="3" borderId="0" xfId="0" quotePrefix="1" applyNumberFormat="1" applyFont="1" applyFill="1" applyBorder="1" applyAlignment="1" applyProtection="1">
      <alignment horizontal="center" vertical="center"/>
    </xf>
    <xf numFmtId="17" fontId="7" fillId="4" borderId="3" xfId="0" applyNumberFormat="1" applyFont="1" applyFill="1" applyBorder="1" applyAlignment="1" applyProtection="1">
      <alignment vertical="center"/>
      <protection locked="0"/>
    </xf>
    <xf numFmtId="0" fontId="7" fillId="4" borderId="0" xfId="0" applyNumberFormat="1" applyFont="1" applyFill="1" applyBorder="1" applyAlignment="1" applyProtection="1">
      <alignment vertical="center"/>
    </xf>
    <xf numFmtId="0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5" borderId="11" xfId="0" applyNumberFormat="1" applyFont="1" applyFill="1" applyBorder="1" applyAlignment="1" applyProtection="1">
      <alignment vertical="center"/>
    </xf>
    <xf numFmtId="3" fontId="21" fillId="7" borderId="3" xfId="0" applyNumberFormat="1" applyFont="1" applyFill="1" applyBorder="1" applyAlignment="1" applyProtection="1">
      <alignment vertical="center"/>
      <protection locked="0"/>
    </xf>
    <xf numFmtId="164" fontId="20" fillId="7" borderId="2" xfId="0" applyNumberFormat="1" applyFont="1" applyFill="1" applyBorder="1" applyAlignment="1" applyProtection="1">
      <alignment horizontal="center" vertical="center"/>
    </xf>
    <xf numFmtId="0" fontId="7" fillId="7" borderId="0" xfId="0" applyNumberFormat="1" applyFont="1" applyFill="1" applyBorder="1" applyAlignment="1" applyProtection="1">
      <alignment vertical="center"/>
    </xf>
    <xf numFmtId="0" fontId="8" fillId="5" borderId="0" xfId="0" applyNumberFormat="1" applyFont="1" applyFill="1" applyBorder="1" applyAlignment="1" applyProtection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/>
    </xf>
  </cellXfs>
  <cellStyles count="12">
    <cellStyle name="Comma [0]" xfId="1" builtinId="6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  <fill>
        <patternFill patternType="solid">
          <fgColor indexed="64"/>
          <bgColor indexed="47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1" name="List1" displayName="List1" ref="D21:F31" totalsRowShown="0" headerRowDxfId="4" tableBorderDxfId="3">
  <tableColumns count="3">
    <tableColumn id="1" name="inc" dataDxfId="2"/>
    <tableColumn id="2" name="exc." dataDxfId="1"/>
    <tableColumn id="3" name="Column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9"/>
  <sheetViews>
    <sheetView showRowColHeaders="0" tabSelected="1" workbookViewId="0">
      <selection activeCell="E4" sqref="E4"/>
    </sheetView>
  </sheetViews>
  <sheetFormatPr baseColWidth="10" defaultColWidth="9.19921875" defaultRowHeight="13" x14ac:dyDescent="0.15"/>
  <cols>
    <col min="1" max="1" width="26" style="4" customWidth="1"/>
    <col min="2" max="2" width="3.3984375" style="2" customWidth="1"/>
    <col min="3" max="10" width="9.19921875" style="4"/>
    <col min="11" max="11" width="12.19921875" style="4" customWidth="1"/>
    <col min="12" max="12" width="3.19921875" style="2" customWidth="1"/>
    <col min="13" max="16384" width="9.19921875" style="4"/>
  </cols>
  <sheetData>
    <row r="1" spans="3:11" s="1" customFormat="1" x14ac:dyDescent="0.15"/>
    <row r="2" spans="3:11" ht="14" thickBot="1" x14ac:dyDescent="0.2">
      <c r="C2" s="3"/>
      <c r="D2" s="3"/>
      <c r="E2" s="3"/>
      <c r="F2" s="3"/>
      <c r="G2" s="3"/>
      <c r="H2" s="3"/>
      <c r="I2" s="3"/>
      <c r="J2" s="3"/>
      <c r="K2" s="3"/>
    </row>
    <row r="3" spans="3:11" ht="14" thickTop="1" x14ac:dyDescent="0.15">
      <c r="C3" s="2"/>
      <c r="D3" s="2"/>
      <c r="E3" s="2"/>
      <c r="F3" s="2"/>
      <c r="G3" s="2"/>
      <c r="H3" s="2"/>
      <c r="I3" s="2"/>
      <c r="J3" s="2"/>
      <c r="K3" s="2"/>
    </row>
    <row r="4" spans="3:11" x14ac:dyDescent="0.15">
      <c r="C4" s="2"/>
      <c r="D4" s="14" t="s">
        <v>388</v>
      </c>
      <c r="E4" s="2"/>
      <c r="F4" s="2"/>
      <c r="G4" s="2"/>
      <c r="H4" s="2"/>
      <c r="I4" s="2"/>
      <c r="J4" s="2"/>
      <c r="K4" s="2"/>
    </row>
    <row r="5" spans="3:11" ht="14" thickBot="1" x14ac:dyDescent="0.2">
      <c r="C5" s="3"/>
      <c r="D5" s="3"/>
      <c r="E5" s="3"/>
      <c r="F5" s="3"/>
      <c r="G5" s="3"/>
      <c r="H5" s="3"/>
      <c r="I5" s="3"/>
      <c r="J5" s="3"/>
      <c r="K5" s="3"/>
    </row>
    <row r="6" spans="3:11" ht="14" thickTop="1" x14ac:dyDescent="0.15">
      <c r="C6" s="2"/>
      <c r="D6" s="2"/>
      <c r="E6" s="2"/>
      <c r="F6" s="2"/>
      <c r="G6" s="2"/>
      <c r="H6" s="2"/>
      <c r="I6" s="2"/>
      <c r="J6" s="2"/>
      <c r="K6" s="2"/>
    </row>
    <row r="7" spans="3:11" x14ac:dyDescent="0.15">
      <c r="C7" s="2"/>
      <c r="D7" s="2"/>
      <c r="E7" s="2"/>
      <c r="F7" s="2"/>
      <c r="G7" s="2"/>
      <c r="H7" s="2"/>
      <c r="I7" s="2"/>
      <c r="J7" s="2"/>
      <c r="K7" s="2"/>
    </row>
    <row r="8" spans="3:11" x14ac:dyDescent="0.15">
      <c r="C8" s="2"/>
      <c r="D8" s="2"/>
      <c r="E8" s="2"/>
      <c r="F8" s="2"/>
      <c r="G8" s="2"/>
      <c r="H8" s="2"/>
      <c r="I8" s="2"/>
      <c r="J8" s="2"/>
      <c r="K8" s="2"/>
    </row>
    <row r="9" spans="3:11" x14ac:dyDescent="0.15">
      <c r="C9" s="2"/>
      <c r="D9" s="2"/>
      <c r="E9" s="2"/>
      <c r="F9" s="2"/>
      <c r="G9" s="2"/>
      <c r="H9" s="2"/>
      <c r="I9" s="2"/>
      <c r="J9" s="2"/>
      <c r="K9" s="2"/>
    </row>
    <row r="10" spans="3:11" x14ac:dyDescent="0.15">
      <c r="C10" s="6"/>
      <c r="D10" s="2" t="s">
        <v>389</v>
      </c>
      <c r="E10" s="2"/>
      <c r="F10" s="2"/>
      <c r="G10" s="2"/>
      <c r="H10" s="2"/>
      <c r="I10" s="2"/>
      <c r="J10" s="2"/>
      <c r="K10" s="2"/>
    </row>
    <row r="11" spans="3:11" x14ac:dyDescent="0.15">
      <c r="C11" s="7"/>
      <c r="D11" s="2"/>
      <c r="E11" s="2"/>
      <c r="F11" s="2"/>
      <c r="G11" s="2"/>
      <c r="H11" s="2"/>
      <c r="I11" s="2"/>
      <c r="J11" s="2"/>
      <c r="K11" s="2"/>
    </row>
    <row r="12" spans="3:11" x14ac:dyDescent="0.15">
      <c r="C12" s="8"/>
      <c r="D12" s="2" t="s">
        <v>390</v>
      </c>
      <c r="E12" s="2"/>
      <c r="F12" s="2"/>
      <c r="G12" s="2"/>
      <c r="H12" s="2"/>
      <c r="I12" s="2"/>
      <c r="J12" s="2"/>
      <c r="K12" s="2"/>
    </row>
    <row r="13" spans="3:11" x14ac:dyDescent="0.15">
      <c r="C13" s="9"/>
      <c r="D13" s="2"/>
      <c r="E13" s="2"/>
      <c r="F13" s="2"/>
      <c r="G13" s="2"/>
      <c r="H13" s="2"/>
      <c r="I13" s="2"/>
      <c r="J13" s="2"/>
      <c r="K13" s="2"/>
    </row>
    <row r="14" spans="3:11" x14ac:dyDescent="0.15">
      <c r="C14" s="10"/>
      <c r="D14" s="2" t="s">
        <v>391</v>
      </c>
      <c r="E14" s="2"/>
      <c r="F14" s="2"/>
      <c r="G14" s="2"/>
      <c r="H14" s="2"/>
      <c r="I14" s="2"/>
      <c r="J14" s="2"/>
      <c r="K14" s="2"/>
    </row>
    <row r="15" spans="3:11" x14ac:dyDescent="0.15">
      <c r="C15" s="2"/>
      <c r="D15" s="2" t="s">
        <v>38</v>
      </c>
      <c r="E15" s="2"/>
      <c r="F15" s="2"/>
      <c r="G15" s="2"/>
      <c r="H15" s="2"/>
      <c r="I15" s="2"/>
      <c r="J15" s="2"/>
      <c r="K15" s="2"/>
    </row>
    <row r="16" spans="3:11" x14ac:dyDescent="0.15">
      <c r="C16" s="2"/>
      <c r="D16" s="2"/>
      <c r="E16" s="2"/>
      <c r="F16" s="2"/>
      <c r="G16" s="2"/>
      <c r="H16" s="2"/>
      <c r="I16" s="2"/>
      <c r="J16" s="2"/>
      <c r="K16" s="2"/>
    </row>
    <row r="17" spans="3:11" x14ac:dyDescent="0.15">
      <c r="C17" s="2" t="s">
        <v>392</v>
      </c>
      <c r="D17" s="2"/>
      <c r="E17" s="2"/>
      <c r="F17" s="2"/>
      <c r="G17" s="2"/>
      <c r="H17" s="2"/>
      <c r="I17" s="2"/>
      <c r="J17" s="2"/>
      <c r="K17" s="2"/>
    </row>
    <row r="18" spans="3:11" x14ac:dyDescent="0.15">
      <c r="C18" s="2"/>
      <c r="D18" s="2"/>
      <c r="E18" s="2"/>
      <c r="F18" s="2"/>
      <c r="G18" s="2"/>
      <c r="H18" s="2"/>
      <c r="I18" s="2"/>
      <c r="J18" s="2"/>
      <c r="K18" s="2"/>
    </row>
    <row r="19" spans="3:11" x14ac:dyDescent="0.15">
      <c r="C19" s="11"/>
      <c r="D19" s="2"/>
      <c r="E19" s="2"/>
      <c r="F19" s="2"/>
      <c r="G19" s="2"/>
      <c r="H19" s="2"/>
      <c r="I19" s="2"/>
      <c r="J19" s="2"/>
      <c r="K19" s="2"/>
    </row>
    <row r="20" spans="3:11" x14ac:dyDescent="0.15">
      <c r="C20" s="2"/>
      <c r="D20" s="2"/>
      <c r="E20" s="2"/>
      <c r="F20" s="2"/>
      <c r="G20" s="2"/>
      <c r="H20" s="2"/>
      <c r="I20" s="2"/>
      <c r="J20" s="2"/>
      <c r="K20" s="2"/>
    </row>
    <row r="21" spans="3:11" ht="14" thickBot="1" x14ac:dyDescent="0.2">
      <c r="C21" s="3"/>
      <c r="D21" s="3"/>
      <c r="E21" s="3"/>
      <c r="F21" s="3"/>
      <c r="G21" s="3"/>
      <c r="H21" s="3"/>
      <c r="I21" s="3"/>
      <c r="J21" s="3"/>
      <c r="K21" s="3"/>
    </row>
    <row r="22" spans="3:11" ht="14" thickTop="1" x14ac:dyDescent="0.15">
      <c r="C22" s="2"/>
      <c r="D22" s="2"/>
      <c r="E22" s="2"/>
      <c r="F22" s="2"/>
      <c r="G22" s="2"/>
      <c r="H22" s="2"/>
      <c r="I22" s="2"/>
      <c r="J22" s="2"/>
      <c r="K22" s="2"/>
    </row>
    <row r="23" spans="3:11" x14ac:dyDescent="0.15">
      <c r="C23" s="5"/>
      <c r="D23" s="2"/>
      <c r="E23" s="2"/>
      <c r="F23" s="2"/>
      <c r="G23" s="2"/>
      <c r="H23" s="2"/>
      <c r="I23" s="2"/>
      <c r="J23" s="2"/>
      <c r="K23" s="2"/>
    </row>
    <row r="24" spans="3:11" x14ac:dyDescent="0.15">
      <c r="C24" s="2"/>
      <c r="D24" s="2"/>
      <c r="E24" s="2"/>
      <c r="F24" s="2"/>
      <c r="G24" s="2"/>
      <c r="H24" s="2"/>
      <c r="I24" s="2"/>
      <c r="J24" s="2"/>
      <c r="K24" s="2"/>
    </row>
    <row r="25" spans="3:11" x14ac:dyDescent="0.15">
      <c r="C25" s="2"/>
      <c r="D25" s="2"/>
      <c r="E25" s="2"/>
      <c r="F25" s="2"/>
      <c r="G25" s="2"/>
      <c r="H25" s="2"/>
      <c r="I25" s="2"/>
      <c r="J25" s="2"/>
      <c r="K25" s="2"/>
    </row>
    <row r="26" spans="3:11" x14ac:dyDescent="0.15">
      <c r="C26" s="2"/>
      <c r="D26" s="2"/>
      <c r="E26" s="2"/>
      <c r="F26" s="2"/>
      <c r="G26" s="2"/>
      <c r="H26" s="2"/>
      <c r="I26" s="2"/>
      <c r="J26" s="2"/>
      <c r="K26" s="2"/>
    </row>
    <row r="27" spans="3:11" ht="14" thickBot="1" x14ac:dyDescent="0.2">
      <c r="C27" s="3"/>
      <c r="D27" s="3"/>
      <c r="E27" s="3"/>
      <c r="F27" s="3"/>
      <c r="G27" s="3"/>
      <c r="H27" s="3"/>
      <c r="I27" s="3"/>
      <c r="J27" s="3"/>
      <c r="K27" s="3"/>
    </row>
    <row r="28" spans="3:11" ht="14" thickTop="1" x14ac:dyDescent="0.15">
      <c r="C28" s="2"/>
      <c r="D28" s="2"/>
      <c r="E28" s="2"/>
      <c r="F28" s="2"/>
      <c r="G28" s="2"/>
      <c r="H28" s="2"/>
      <c r="I28" s="2"/>
      <c r="J28" s="2"/>
      <c r="K28" s="2"/>
    </row>
    <row r="29" spans="3:11" x14ac:dyDescent="0.15">
      <c r="C29" s="5" t="s">
        <v>393</v>
      </c>
      <c r="D29" s="2"/>
      <c r="E29" s="2"/>
      <c r="F29" s="2"/>
      <c r="G29" s="2"/>
      <c r="H29" s="2"/>
      <c r="I29" s="2"/>
      <c r="J29" s="2"/>
      <c r="K29" s="2"/>
    </row>
    <row r="30" spans="3:11" x14ac:dyDescent="0.15">
      <c r="C30" s="2"/>
      <c r="D30" s="2"/>
      <c r="E30" s="2"/>
      <c r="F30" s="2"/>
      <c r="G30" s="2"/>
      <c r="H30" s="2"/>
      <c r="I30" s="2"/>
      <c r="J30" s="2"/>
      <c r="K30" s="2"/>
    </row>
    <row r="31" spans="3:11" x14ac:dyDescent="0.15">
      <c r="C31" s="2" t="s">
        <v>394</v>
      </c>
      <c r="D31" s="2"/>
      <c r="E31" s="2"/>
      <c r="F31" s="2"/>
      <c r="G31" s="2"/>
      <c r="H31" s="2"/>
      <c r="I31" s="2"/>
      <c r="J31" s="2"/>
      <c r="K31" s="2"/>
    </row>
    <row r="32" spans="3:11" ht="14" thickBot="1" x14ac:dyDescent="0.2">
      <c r="C32" s="3"/>
      <c r="D32" s="3"/>
      <c r="E32" s="3"/>
      <c r="F32" s="3"/>
      <c r="G32" s="3"/>
      <c r="H32" s="3"/>
      <c r="I32" s="3"/>
      <c r="J32" s="3"/>
      <c r="K32" s="3"/>
    </row>
    <row r="33" spans="2:12" ht="14" thickTop="1" x14ac:dyDescent="0.15">
      <c r="C33" s="2"/>
      <c r="D33" s="2"/>
      <c r="E33" s="2"/>
      <c r="F33" s="2"/>
      <c r="G33" s="2"/>
      <c r="H33" s="2"/>
      <c r="I33" s="2"/>
      <c r="J33" s="2"/>
      <c r="K33" s="2"/>
    </row>
    <row r="34" spans="2:12" x14ac:dyDescent="0.15">
      <c r="C34" s="5" t="s">
        <v>18</v>
      </c>
      <c r="D34" s="2"/>
      <c r="E34" s="2"/>
      <c r="F34" s="2"/>
      <c r="G34" s="2"/>
      <c r="H34" s="2"/>
      <c r="I34" s="2"/>
      <c r="J34" s="2"/>
      <c r="K34" s="2"/>
    </row>
    <row r="35" spans="2:12" x14ac:dyDescent="0.15">
      <c r="C35" s="2"/>
      <c r="D35" s="2"/>
      <c r="E35" s="2"/>
      <c r="F35" s="2"/>
      <c r="G35" s="2"/>
      <c r="H35" s="2"/>
      <c r="I35" s="2"/>
      <c r="J35" s="2"/>
      <c r="K35" s="2"/>
    </row>
    <row r="36" spans="2:12" x14ac:dyDescent="0.15">
      <c r="C36" s="2" t="s">
        <v>395</v>
      </c>
      <c r="D36" s="2"/>
      <c r="E36" s="2"/>
      <c r="F36" s="2"/>
      <c r="G36" s="2"/>
      <c r="H36" s="2"/>
      <c r="I36" s="2"/>
      <c r="J36" s="2"/>
      <c r="K36" s="2"/>
    </row>
    <row r="37" spans="2:12" x14ac:dyDescent="0.15">
      <c r="C37" s="12" t="s">
        <v>396</v>
      </c>
      <c r="D37" s="2"/>
      <c r="E37" s="2"/>
      <c r="F37" s="2"/>
      <c r="G37" s="2"/>
      <c r="H37" s="2"/>
      <c r="I37" s="2"/>
      <c r="J37" s="2"/>
      <c r="K37" s="2"/>
    </row>
    <row r="38" spans="2:12" ht="14" thickBot="1" x14ac:dyDescent="0.2">
      <c r="C38" s="13"/>
      <c r="D38" s="3"/>
      <c r="E38" s="3"/>
      <c r="F38" s="3"/>
      <c r="G38" s="3"/>
      <c r="H38" s="3"/>
      <c r="I38" s="3"/>
      <c r="J38" s="3"/>
      <c r="K38" s="3"/>
    </row>
    <row r="39" spans="2:12" ht="14" thickTop="1" x14ac:dyDescent="0.15">
      <c r="C39" s="2"/>
      <c r="D39" s="2"/>
      <c r="E39" s="2"/>
      <c r="F39" s="2"/>
      <c r="G39" s="2"/>
      <c r="H39" s="2"/>
      <c r="I39" s="2"/>
      <c r="J39" s="2"/>
      <c r="K39" s="2"/>
    </row>
    <row r="40" spans="2:12" x14ac:dyDescent="0.15">
      <c r="C40" s="2"/>
      <c r="D40" s="2"/>
      <c r="E40" s="2"/>
      <c r="F40" s="2"/>
      <c r="G40" s="14"/>
      <c r="H40" s="2"/>
      <c r="I40" s="2"/>
      <c r="J40" s="2"/>
      <c r="K40" s="2"/>
    </row>
    <row r="41" spans="2:12" x14ac:dyDescent="0.15">
      <c r="C41" s="2"/>
      <c r="D41" s="2"/>
      <c r="E41" s="2"/>
      <c r="F41" s="2"/>
      <c r="G41" s="2"/>
      <c r="H41" s="2"/>
      <c r="I41" s="2"/>
      <c r="J41" s="2"/>
      <c r="K41" s="2"/>
    </row>
    <row r="42" spans="2:12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sheet="1" objects="1" scenarios="1"/>
  <phoneticPr fontId="0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opLeftCell="A53" zoomScale="150" zoomScaleNormal="150" zoomScalePageLayoutView="150" workbookViewId="0">
      <selection activeCell="D43" sqref="D43"/>
    </sheetView>
  </sheetViews>
  <sheetFormatPr baseColWidth="10" defaultColWidth="9.19921875" defaultRowHeight="16" x14ac:dyDescent="0.25"/>
  <cols>
    <col min="1" max="1" width="54.796875" style="22" customWidth="1"/>
    <col min="2" max="2" width="7" style="22" customWidth="1"/>
    <col min="3" max="3" width="11.19921875" style="19" customWidth="1"/>
    <col min="4" max="4" width="11.59765625" style="19" customWidth="1"/>
    <col min="5" max="5" width="13.3984375" style="19" customWidth="1"/>
    <col min="6" max="6" width="17" style="149" customWidth="1"/>
    <col min="7" max="7" width="16.796875" style="26" customWidth="1"/>
    <col min="8" max="8" width="17.796875" style="26" customWidth="1"/>
    <col min="9" max="16384" width="9.19921875" style="26"/>
  </cols>
  <sheetData>
    <row r="1" spans="1:9" x14ac:dyDescent="0.25">
      <c r="A1" s="34" t="s">
        <v>290</v>
      </c>
      <c r="B1" s="41"/>
      <c r="C1" s="41"/>
      <c r="D1" s="41"/>
      <c r="E1" s="41"/>
      <c r="F1" s="133"/>
      <c r="G1" s="29"/>
      <c r="H1" s="29"/>
      <c r="I1" s="29"/>
    </row>
    <row r="2" spans="1:9" x14ac:dyDescent="0.25">
      <c r="A2" s="17"/>
      <c r="B2" s="125"/>
      <c r="C2" s="91"/>
      <c r="D2" s="54"/>
      <c r="E2" s="54"/>
      <c r="F2" s="133"/>
      <c r="G2" s="29"/>
      <c r="H2" s="29"/>
      <c r="I2" s="29"/>
    </row>
    <row r="3" spans="1:9" x14ac:dyDescent="0.25">
      <c r="A3" s="34" t="s">
        <v>47</v>
      </c>
      <c r="B3" s="50"/>
      <c r="C3" s="134" t="s">
        <v>7</v>
      </c>
      <c r="D3" s="134" t="s">
        <v>147</v>
      </c>
      <c r="E3" s="134" t="s">
        <v>385</v>
      </c>
      <c r="F3" s="135" t="s">
        <v>141</v>
      </c>
      <c r="G3" s="136" t="s">
        <v>148</v>
      </c>
      <c r="H3" s="29"/>
      <c r="I3" s="29"/>
    </row>
    <row r="4" spans="1:9" x14ac:dyDescent="0.25">
      <c r="A4" s="42" t="s">
        <v>104</v>
      </c>
      <c r="B4" s="69"/>
      <c r="C4" s="138"/>
      <c r="D4" s="184"/>
      <c r="E4" s="208"/>
      <c r="F4" s="141"/>
      <c r="G4" s="104">
        <f t="shared" ref="G4:G12" si="0">SUM(E4-F4)</f>
        <v>0</v>
      </c>
      <c r="H4" s="29"/>
      <c r="I4" s="29"/>
    </row>
    <row r="5" spans="1:9" x14ac:dyDescent="0.25">
      <c r="A5" s="42"/>
      <c r="B5" s="69"/>
      <c r="C5" s="138"/>
      <c r="D5" s="184"/>
      <c r="E5" s="208">
        <f t="shared" ref="E5:E12" si="1">C5*D5</f>
        <v>0</v>
      </c>
      <c r="F5" s="141"/>
      <c r="G5" s="104">
        <f t="shared" si="0"/>
        <v>0</v>
      </c>
      <c r="H5" s="29"/>
      <c r="I5" s="29"/>
    </row>
    <row r="6" spans="1:9" x14ac:dyDescent="0.25">
      <c r="A6" s="42"/>
      <c r="B6" s="69"/>
      <c r="C6" s="138"/>
      <c r="D6" s="184"/>
      <c r="E6" s="208">
        <f t="shared" si="1"/>
        <v>0</v>
      </c>
      <c r="F6" s="141"/>
      <c r="G6" s="104">
        <f t="shared" si="0"/>
        <v>0</v>
      </c>
      <c r="H6" s="29"/>
      <c r="I6" s="29"/>
    </row>
    <row r="7" spans="1:9" x14ac:dyDescent="0.25">
      <c r="A7" s="42"/>
      <c r="B7" s="69"/>
      <c r="C7" s="138"/>
      <c r="D7" s="184"/>
      <c r="E7" s="208">
        <f t="shared" si="1"/>
        <v>0</v>
      </c>
      <c r="F7" s="141"/>
      <c r="G7" s="104">
        <f t="shared" si="0"/>
        <v>0</v>
      </c>
      <c r="H7" s="29"/>
      <c r="I7" s="29"/>
    </row>
    <row r="8" spans="1:9" x14ac:dyDescent="0.25">
      <c r="A8" s="42"/>
      <c r="B8" s="69"/>
      <c r="C8" s="138"/>
      <c r="D8" s="184"/>
      <c r="E8" s="208">
        <f t="shared" si="1"/>
        <v>0</v>
      </c>
      <c r="F8" s="141"/>
      <c r="G8" s="104">
        <f t="shared" si="0"/>
        <v>0</v>
      </c>
      <c r="H8" s="29"/>
      <c r="I8" s="29"/>
    </row>
    <row r="9" spans="1:9" x14ac:dyDescent="0.25">
      <c r="A9" s="42"/>
      <c r="B9" s="69"/>
      <c r="C9" s="138"/>
      <c r="D9" s="184"/>
      <c r="E9" s="208">
        <f t="shared" si="1"/>
        <v>0</v>
      </c>
      <c r="F9" s="141"/>
      <c r="G9" s="104">
        <f t="shared" si="0"/>
        <v>0</v>
      </c>
      <c r="H9" s="29"/>
      <c r="I9" s="29"/>
    </row>
    <row r="10" spans="1:9" x14ac:dyDescent="0.25">
      <c r="A10" s="42"/>
      <c r="B10" s="69"/>
      <c r="C10" s="138"/>
      <c r="D10" s="184"/>
      <c r="E10" s="208">
        <f t="shared" si="1"/>
        <v>0</v>
      </c>
      <c r="F10" s="141"/>
      <c r="G10" s="104">
        <f t="shared" si="0"/>
        <v>0</v>
      </c>
      <c r="H10" s="29"/>
      <c r="I10" s="29"/>
    </row>
    <row r="11" spans="1:9" x14ac:dyDescent="0.25">
      <c r="A11" s="37"/>
      <c r="B11" s="185"/>
      <c r="C11" s="138"/>
      <c r="D11" s="184"/>
      <c r="E11" s="208">
        <f t="shared" si="1"/>
        <v>0</v>
      </c>
      <c r="F11" s="141"/>
      <c r="G11" s="104">
        <f t="shared" si="0"/>
        <v>0</v>
      </c>
      <c r="H11" s="29"/>
      <c r="I11" s="29"/>
    </row>
    <row r="12" spans="1:9" x14ac:dyDescent="0.25">
      <c r="A12" s="37"/>
      <c r="B12" s="185"/>
      <c r="C12" s="138"/>
      <c r="D12" s="184"/>
      <c r="E12" s="208">
        <f t="shared" si="1"/>
        <v>0</v>
      </c>
      <c r="F12" s="141"/>
      <c r="G12" s="104">
        <f t="shared" si="0"/>
        <v>0</v>
      </c>
      <c r="H12" s="29"/>
      <c r="I12" s="29"/>
    </row>
    <row r="13" spans="1:9" x14ac:dyDescent="0.25">
      <c r="A13" s="16"/>
      <c r="B13" s="18"/>
      <c r="C13" s="52"/>
      <c r="D13" s="209" t="s">
        <v>386</v>
      </c>
      <c r="E13" s="210">
        <f>SUM(E4:E12)</f>
        <v>0</v>
      </c>
      <c r="F13" s="104">
        <f>SUM(F4:F12)</f>
        <v>0</v>
      </c>
      <c r="G13" s="104">
        <f>SUM(G4:G12)</f>
        <v>0</v>
      </c>
      <c r="H13" s="29"/>
      <c r="I13" s="29"/>
    </row>
    <row r="14" spans="1:9" x14ac:dyDescent="0.25">
      <c r="A14" s="16"/>
      <c r="B14" s="16"/>
      <c r="C14" s="18"/>
      <c r="D14" s="18"/>
      <c r="E14" s="18"/>
      <c r="F14" s="18"/>
      <c r="G14" s="18"/>
      <c r="H14" s="29"/>
      <c r="I14" s="29"/>
    </row>
    <row r="15" spans="1:9" x14ac:dyDescent="0.25">
      <c r="A15" s="34" t="s">
        <v>129</v>
      </c>
      <c r="B15" s="134" t="s">
        <v>7</v>
      </c>
      <c r="C15" s="134" t="s">
        <v>139</v>
      </c>
      <c r="D15" s="134"/>
      <c r="E15" s="134" t="s">
        <v>385</v>
      </c>
      <c r="F15" s="104"/>
      <c r="G15" s="104"/>
      <c r="H15" s="29"/>
      <c r="I15" s="29"/>
    </row>
    <row r="16" spans="1:9" x14ac:dyDescent="0.25">
      <c r="A16" s="138" t="s">
        <v>291</v>
      </c>
      <c r="B16" s="138"/>
      <c r="C16" s="138"/>
      <c r="D16" s="184"/>
      <c r="E16" s="208">
        <f t="shared" ref="E16:E24" si="2">B16*C16*D16</f>
        <v>0</v>
      </c>
      <c r="F16" s="141"/>
      <c r="G16" s="104">
        <f t="shared" ref="G16:G24" si="3">SUM(E16-F16)</f>
        <v>0</v>
      </c>
      <c r="H16" s="29"/>
      <c r="I16" s="29"/>
    </row>
    <row r="17" spans="1:9" x14ac:dyDescent="0.25">
      <c r="A17" s="138" t="s">
        <v>106</v>
      </c>
      <c r="B17" s="138"/>
      <c r="C17" s="138">
        <v>0</v>
      </c>
      <c r="D17" s="184">
        <v>0</v>
      </c>
      <c r="E17" s="208">
        <f t="shared" si="2"/>
        <v>0</v>
      </c>
      <c r="F17" s="141"/>
      <c r="G17" s="104">
        <f t="shared" si="3"/>
        <v>0</v>
      </c>
      <c r="H17" s="29"/>
      <c r="I17" s="29"/>
    </row>
    <row r="18" spans="1:9" x14ac:dyDescent="0.25">
      <c r="A18" s="138" t="s">
        <v>108</v>
      </c>
      <c r="B18" s="138"/>
      <c r="C18" s="138">
        <v>0</v>
      </c>
      <c r="D18" s="184">
        <v>0</v>
      </c>
      <c r="E18" s="208">
        <f t="shared" si="2"/>
        <v>0</v>
      </c>
      <c r="F18" s="141"/>
      <c r="G18" s="104">
        <f t="shared" si="3"/>
        <v>0</v>
      </c>
      <c r="H18" s="29"/>
      <c r="I18" s="29"/>
    </row>
    <row r="19" spans="1:9" x14ac:dyDescent="0.25">
      <c r="A19" s="138" t="s">
        <v>105</v>
      </c>
      <c r="B19" s="138"/>
      <c r="C19" s="138">
        <v>0</v>
      </c>
      <c r="D19" s="184">
        <v>0</v>
      </c>
      <c r="E19" s="208">
        <f t="shared" si="2"/>
        <v>0</v>
      </c>
      <c r="F19" s="141"/>
      <c r="G19" s="104">
        <f t="shared" si="3"/>
        <v>0</v>
      </c>
      <c r="H19" s="29"/>
      <c r="I19" s="29"/>
    </row>
    <row r="20" spans="1:9" x14ac:dyDescent="0.25">
      <c r="A20" s="138" t="s">
        <v>107</v>
      </c>
      <c r="B20" s="138"/>
      <c r="C20" s="138">
        <v>0</v>
      </c>
      <c r="D20" s="184">
        <v>0</v>
      </c>
      <c r="E20" s="208">
        <f t="shared" si="2"/>
        <v>0</v>
      </c>
      <c r="F20" s="141"/>
      <c r="G20" s="104">
        <f t="shared" si="3"/>
        <v>0</v>
      </c>
      <c r="H20" s="29"/>
      <c r="I20" s="29"/>
    </row>
    <row r="21" spans="1:9" x14ac:dyDescent="0.25">
      <c r="A21" s="138"/>
      <c r="B21" s="138"/>
      <c r="C21" s="138"/>
      <c r="D21" s="184"/>
      <c r="E21" s="208">
        <f t="shared" si="2"/>
        <v>0</v>
      </c>
      <c r="F21" s="141"/>
      <c r="G21" s="104">
        <f t="shared" si="3"/>
        <v>0</v>
      </c>
      <c r="H21" s="29"/>
      <c r="I21" s="29"/>
    </row>
    <row r="22" spans="1:9" x14ac:dyDescent="0.25">
      <c r="A22" s="138"/>
      <c r="B22" s="138"/>
      <c r="C22" s="138"/>
      <c r="D22" s="184"/>
      <c r="E22" s="208">
        <f t="shared" si="2"/>
        <v>0</v>
      </c>
      <c r="F22" s="141"/>
      <c r="G22" s="104">
        <f t="shared" si="3"/>
        <v>0</v>
      </c>
      <c r="H22" s="29"/>
      <c r="I22" s="29"/>
    </row>
    <row r="23" spans="1:9" x14ac:dyDescent="0.25">
      <c r="A23" s="53"/>
      <c r="B23" s="53"/>
      <c r="C23" s="138"/>
      <c r="D23" s="184"/>
      <c r="E23" s="208">
        <f t="shared" si="2"/>
        <v>0</v>
      </c>
      <c r="F23" s="141"/>
      <c r="G23" s="104">
        <f t="shared" si="3"/>
        <v>0</v>
      </c>
      <c r="H23" s="29"/>
      <c r="I23" s="29"/>
    </row>
    <row r="24" spans="1:9" x14ac:dyDescent="0.25">
      <c r="A24" s="53"/>
      <c r="B24" s="53"/>
      <c r="C24" s="138"/>
      <c r="D24" s="184"/>
      <c r="E24" s="208">
        <f t="shared" si="2"/>
        <v>0</v>
      </c>
      <c r="F24" s="141"/>
      <c r="G24" s="104">
        <f t="shared" si="3"/>
        <v>0</v>
      </c>
      <c r="H24" s="29"/>
      <c r="I24" s="29"/>
    </row>
    <row r="25" spans="1:9" x14ac:dyDescent="0.25">
      <c r="A25" s="16"/>
      <c r="B25" s="16"/>
      <c r="C25" s="52"/>
      <c r="D25" s="209" t="s">
        <v>293</v>
      </c>
      <c r="E25" s="210">
        <f>SUM(E16:E24)</f>
        <v>0</v>
      </c>
      <c r="F25" s="104">
        <f>SUM(F16:F24)</f>
        <v>0</v>
      </c>
      <c r="G25" s="104">
        <f>SUM(G16:G24)</f>
        <v>0</v>
      </c>
      <c r="H25" s="29"/>
      <c r="I25" s="29"/>
    </row>
    <row r="26" spans="1:9" x14ac:dyDescent="0.25">
      <c r="A26" s="16"/>
      <c r="B26" s="16"/>
      <c r="C26" s="18"/>
      <c r="D26" s="18"/>
      <c r="E26" s="18"/>
      <c r="F26" s="18"/>
      <c r="G26" s="18"/>
      <c r="H26" s="29"/>
      <c r="I26" s="29"/>
    </row>
    <row r="27" spans="1:9" x14ac:dyDescent="0.25">
      <c r="A27" s="34" t="s">
        <v>78</v>
      </c>
      <c r="B27" s="134" t="s">
        <v>7</v>
      </c>
      <c r="C27" s="134" t="s">
        <v>72</v>
      </c>
      <c r="D27" s="134"/>
      <c r="E27" s="134" t="s">
        <v>385</v>
      </c>
      <c r="F27" s="104"/>
      <c r="G27" s="104"/>
      <c r="H27" s="29"/>
      <c r="I27" s="29"/>
    </row>
    <row r="28" spans="1:9" x14ac:dyDescent="0.25">
      <c r="A28" s="138" t="s">
        <v>118</v>
      </c>
      <c r="B28" s="82"/>
      <c r="C28" s="82">
        <v>0</v>
      </c>
      <c r="D28" s="184">
        <v>0</v>
      </c>
      <c r="E28" s="208">
        <f t="shared" ref="E28:E36" si="4">B28*C28*D28</f>
        <v>0</v>
      </c>
      <c r="F28" s="141"/>
      <c r="G28" s="104">
        <f t="shared" ref="G28:G36" si="5">SUM(E28-F28)</f>
        <v>0</v>
      </c>
      <c r="H28" s="29"/>
      <c r="I28" s="29"/>
    </row>
    <row r="29" spans="1:9" x14ac:dyDescent="0.25">
      <c r="A29" s="138" t="s">
        <v>117</v>
      </c>
      <c r="B29" s="82"/>
      <c r="C29" s="82">
        <v>0</v>
      </c>
      <c r="D29" s="184">
        <v>0</v>
      </c>
      <c r="E29" s="208">
        <f t="shared" si="4"/>
        <v>0</v>
      </c>
      <c r="F29" s="141"/>
      <c r="G29" s="104">
        <f t="shared" si="5"/>
        <v>0</v>
      </c>
      <c r="H29" s="29"/>
      <c r="I29" s="29"/>
    </row>
    <row r="30" spans="1:9" x14ac:dyDescent="0.25">
      <c r="A30" s="138" t="s">
        <v>109</v>
      </c>
      <c r="B30" s="82"/>
      <c r="C30" s="82"/>
      <c r="D30" s="184"/>
      <c r="E30" s="208"/>
      <c r="F30" s="141"/>
      <c r="G30" s="104">
        <f t="shared" si="5"/>
        <v>0</v>
      </c>
      <c r="H30" s="29"/>
      <c r="I30" s="29"/>
    </row>
    <row r="31" spans="1:9" x14ac:dyDescent="0.25">
      <c r="A31" s="22" t="s">
        <v>110</v>
      </c>
      <c r="B31" s="82"/>
      <c r="C31" s="82"/>
      <c r="D31" s="184"/>
      <c r="E31" s="208"/>
      <c r="F31" s="141"/>
      <c r="G31" s="104">
        <f t="shared" si="5"/>
        <v>0</v>
      </c>
      <c r="H31" s="29"/>
      <c r="I31" s="29"/>
    </row>
    <row r="32" spans="1:9" x14ac:dyDescent="0.25">
      <c r="A32" s="138"/>
      <c r="B32" s="82"/>
      <c r="C32" s="82"/>
      <c r="D32" s="184"/>
      <c r="E32" s="208">
        <f t="shared" si="4"/>
        <v>0</v>
      </c>
      <c r="F32" s="141"/>
      <c r="G32" s="104">
        <f t="shared" si="5"/>
        <v>0</v>
      </c>
      <c r="H32" s="29"/>
      <c r="I32" s="29"/>
    </row>
    <row r="33" spans="1:9" x14ac:dyDescent="0.25">
      <c r="A33" s="138"/>
      <c r="B33" s="82"/>
      <c r="C33" s="82"/>
      <c r="D33" s="184"/>
      <c r="E33" s="208">
        <f t="shared" si="4"/>
        <v>0</v>
      </c>
      <c r="F33" s="141"/>
      <c r="G33" s="104">
        <f t="shared" si="5"/>
        <v>0</v>
      </c>
      <c r="H33" s="29"/>
      <c r="I33" s="29"/>
    </row>
    <row r="34" spans="1:9" x14ac:dyDescent="0.25">
      <c r="A34" s="138"/>
      <c r="B34" s="82"/>
      <c r="C34" s="82"/>
      <c r="D34" s="184"/>
      <c r="E34" s="208">
        <f t="shared" si="4"/>
        <v>0</v>
      </c>
      <c r="F34" s="141"/>
      <c r="G34" s="104">
        <f t="shared" si="5"/>
        <v>0</v>
      </c>
      <c r="H34" s="29"/>
      <c r="I34" s="29"/>
    </row>
    <row r="35" spans="1:9" x14ac:dyDescent="0.25">
      <c r="A35" s="53"/>
      <c r="B35" s="53"/>
      <c r="C35" s="138"/>
      <c r="D35" s="184"/>
      <c r="E35" s="208">
        <f t="shared" si="4"/>
        <v>0</v>
      </c>
      <c r="F35" s="141"/>
      <c r="G35" s="104">
        <f t="shared" si="5"/>
        <v>0</v>
      </c>
      <c r="H35" s="29"/>
      <c r="I35" s="29"/>
    </row>
    <row r="36" spans="1:9" x14ac:dyDescent="0.25">
      <c r="A36" s="53"/>
      <c r="B36" s="53"/>
      <c r="C36" s="138"/>
      <c r="D36" s="184"/>
      <c r="E36" s="208">
        <f t="shared" si="4"/>
        <v>0</v>
      </c>
      <c r="F36" s="141"/>
      <c r="G36" s="104">
        <f t="shared" si="5"/>
        <v>0</v>
      </c>
      <c r="H36" s="29"/>
      <c r="I36" s="29"/>
    </row>
    <row r="37" spans="1:9" x14ac:dyDescent="0.25">
      <c r="A37" s="16"/>
      <c r="B37" s="41"/>
      <c r="C37" s="52"/>
      <c r="D37" s="209" t="s">
        <v>292</v>
      </c>
      <c r="E37" s="210">
        <f>SUM(E28:E36)</f>
        <v>0</v>
      </c>
      <c r="F37" s="104">
        <f>SUM(F28:F36)</f>
        <v>0</v>
      </c>
      <c r="G37" s="104">
        <f>SUM(G28:G36)</f>
        <v>0</v>
      </c>
      <c r="H37" s="29"/>
      <c r="I37" s="29"/>
    </row>
    <row r="38" spans="1:9" x14ac:dyDescent="0.25">
      <c r="A38" s="16"/>
      <c r="B38" s="18"/>
      <c r="C38" s="78"/>
      <c r="D38" s="18"/>
      <c r="E38" s="18"/>
      <c r="F38" s="18"/>
      <c r="G38" s="18"/>
      <c r="H38" s="29"/>
      <c r="I38" s="29"/>
    </row>
    <row r="39" spans="1:9" ht="17" thickBot="1" x14ac:dyDescent="0.3">
      <c r="A39" s="16"/>
      <c r="B39" s="18"/>
      <c r="C39" s="16"/>
      <c r="D39" s="163" t="s">
        <v>164</v>
      </c>
      <c r="E39" s="211">
        <f>E13+E25+E37</f>
        <v>0</v>
      </c>
      <c r="F39" s="104">
        <f>SUM(F13+F25+F37)</f>
        <v>0</v>
      </c>
      <c r="G39" s="104">
        <f>SUM(E39-F39)</f>
        <v>0</v>
      </c>
      <c r="H39" s="29"/>
      <c r="I39" s="29"/>
    </row>
    <row r="40" spans="1:9" x14ac:dyDescent="0.25">
      <c r="A40" s="16"/>
      <c r="B40" s="16"/>
      <c r="C40" s="16"/>
      <c r="D40" s="16"/>
      <c r="E40" s="16"/>
      <c r="F40" s="16"/>
      <c r="G40" s="16"/>
      <c r="H40" s="29"/>
      <c r="I40" s="29"/>
    </row>
    <row r="41" spans="1:9" x14ac:dyDescent="0.25">
      <c r="A41" s="34" t="s">
        <v>294</v>
      </c>
      <c r="B41" s="41"/>
      <c r="C41" s="41"/>
      <c r="D41" s="41"/>
      <c r="E41" s="41"/>
      <c r="F41" s="41"/>
      <c r="G41" s="41"/>
      <c r="H41" s="29"/>
      <c r="I41" s="29"/>
    </row>
    <row r="42" spans="1:9" x14ac:dyDescent="0.25">
      <c r="A42" s="78"/>
      <c r="B42" s="18"/>
      <c r="C42" s="18"/>
      <c r="D42" s="18"/>
      <c r="E42" s="18"/>
      <c r="F42" s="18"/>
      <c r="G42" s="18"/>
      <c r="H42" s="29"/>
      <c r="I42" s="29"/>
    </row>
    <row r="43" spans="1:9" x14ac:dyDescent="0.25">
      <c r="A43" s="18"/>
      <c r="B43" s="134" t="s">
        <v>7</v>
      </c>
      <c r="C43" s="134"/>
      <c r="D43" s="134" t="s">
        <v>179</v>
      </c>
      <c r="E43" s="134" t="s">
        <v>385</v>
      </c>
      <c r="F43" s="104"/>
      <c r="G43" s="104"/>
      <c r="H43" s="202" t="s">
        <v>387</v>
      </c>
      <c r="I43" s="29"/>
    </row>
    <row r="44" spans="1:9" x14ac:dyDescent="0.25">
      <c r="A44" s="42" t="s">
        <v>295</v>
      </c>
      <c r="B44" s="82">
        <f>SUM(Cast!B4:B9)</f>
        <v>0</v>
      </c>
      <c r="C44" s="184"/>
      <c r="D44" s="208">
        <f>E44*Sheet!BP$9</f>
        <v>0</v>
      </c>
      <c r="E44" s="208">
        <f t="shared" ref="E44:E49" si="6">B44*C44</f>
        <v>0</v>
      </c>
      <c r="F44" s="141"/>
      <c r="G44" s="104">
        <f t="shared" ref="G44:G58" si="7">SUM(E44-F44)</f>
        <v>0</v>
      </c>
      <c r="H44" s="160">
        <f>F44*Sheet!BP9</f>
        <v>0</v>
      </c>
      <c r="I44" s="29"/>
    </row>
    <row r="45" spans="1:9" x14ac:dyDescent="0.25">
      <c r="A45" s="42" t="s">
        <v>296</v>
      </c>
      <c r="B45" s="82">
        <f>SUM(Cast!B10:B12)</f>
        <v>0</v>
      </c>
      <c r="C45" s="184"/>
      <c r="D45" s="208">
        <f>E45*Sheet!BP$9</f>
        <v>0</v>
      </c>
      <c r="E45" s="208">
        <f t="shared" si="6"/>
        <v>0</v>
      </c>
      <c r="F45" s="141"/>
      <c r="G45" s="104">
        <f t="shared" si="7"/>
        <v>0</v>
      </c>
      <c r="H45" s="160">
        <f>F45*Sheet!BP10</f>
        <v>0</v>
      </c>
      <c r="I45" s="29"/>
    </row>
    <row r="46" spans="1:9" x14ac:dyDescent="0.25">
      <c r="A46" s="37" t="s">
        <v>297</v>
      </c>
      <c r="B46" s="212">
        <f>SUM(Cast!B13:B15)</f>
        <v>0</v>
      </c>
      <c r="C46" s="184"/>
      <c r="D46" s="208">
        <f>E46*Sheet!BP$9</f>
        <v>0</v>
      </c>
      <c r="E46" s="208">
        <f t="shared" si="6"/>
        <v>0</v>
      </c>
      <c r="F46" s="141"/>
      <c r="G46" s="104">
        <f t="shared" si="7"/>
        <v>0</v>
      </c>
      <c r="H46" s="160">
        <f>F46*Sheet!BP11</f>
        <v>0</v>
      </c>
      <c r="I46" s="29"/>
    </row>
    <row r="47" spans="1:9" x14ac:dyDescent="0.25">
      <c r="A47" s="42" t="s">
        <v>298</v>
      </c>
      <c r="B47" s="82">
        <f>SUM(Cast!B16:B18)</f>
        <v>0</v>
      </c>
      <c r="C47" s="184"/>
      <c r="D47" s="208">
        <f>E47*Sheet!BP$9</f>
        <v>0</v>
      </c>
      <c r="E47" s="208">
        <f t="shared" si="6"/>
        <v>0</v>
      </c>
      <c r="F47" s="141"/>
      <c r="G47" s="104">
        <f t="shared" si="7"/>
        <v>0</v>
      </c>
      <c r="H47" s="160">
        <f>F47*Sheet!BP12</f>
        <v>0</v>
      </c>
      <c r="I47" s="29"/>
    </row>
    <row r="48" spans="1:9" x14ac:dyDescent="0.25">
      <c r="A48" s="42" t="s">
        <v>59</v>
      </c>
      <c r="B48" s="82">
        <f>Cast!B23</f>
        <v>0</v>
      </c>
      <c r="C48" s="184"/>
      <c r="D48" s="208">
        <f>E48*Sheet!BP$9</f>
        <v>0</v>
      </c>
      <c r="E48" s="208">
        <f t="shared" si="6"/>
        <v>0</v>
      </c>
      <c r="F48" s="141"/>
      <c r="G48" s="104">
        <f t="shared" si="7"/>
        <v>0</v>
      </c>
      <c r="H48" s="160">
        <f>F48*Sheet!BP13</f>
        <v>0</v>
      </c>
      <c r="I48" s="29"/>
    </row>
    <row r="49" spans="1:9" x14ac:dyDescent="0.25">
      <c r="A49" s="42"/>
      <c r="B49" s="82">
        <f>Cast!B30</f>
        <v>0</v>
      </c>
      <c r="C49" s="184"/>
      <c r="D49" s="208">
        <f>E49*Sheet!BP$9</f>
        <v>0</v>
      </c>
      <c r="E49" s="208">
        <f t="shared" si="6"/>
        <v>0</v>
      </c>
      <c r="F49" s="141"/>
      <c r="G49" s="104">
        <f t="shared" si="7"/>
        <v>0</v>
      </c>
      <c r="H49" s="160">
        <f>F49*Sheet!BP14</f>
        <v>0</v>
      </c>
      <c r="I49" s="29"/>
    </row>
    <row r="50" spans="1:9" x14ac:dyDescent="0.25">
      <c r="A50" s="42" t="s">
        <v>299</v>
      </c>
      <c r="B50" s="82"/>
      <c r="C50" s="208"/>
      <c r="D50" s="208"/>
      <c r="E50" s="208">
        <f>SUM(E44:E49)*0.2</f>
        <v>0</v>
      </c>
      <c r="F50" s="160">
        <f>SUM(F44:F49)*0.2</f>
        <v>0</v>
      </c>
      <c r="G50" s="104">
        <f t="shared" si="7"/>
        <v>0</v>
      </c>
      <c r="H50" s="160"/>
      <c r="I50" s="29"/>
    </row>
    <row r="51" spans="1:9" x14ac:dyDescent="0.25">
      <c r="A51" s="42" t="s">
        <v>300</v>
      </c>
      <c r="B51" s="82">
        <f>Postprod!B28</f>
        <v>0</v>
      </c>
      <c r="C51" s="184"/>
      <c r="D51" s="208">
        <f>E51*Sheet!BP$11</f>
        <v>0</v>
      </c>
      <c r="E51" s="208">
        <f>B51*C51</f>
        <v>0</v>
      </c>
      <c r="F51" s="141"/>
      <c r="G51" s="104">
        <f t="shared" si="7"/>
        <v>0</v>
      </c>
      <c r="H51" s="160">
        <f>F51*Sheet!BP11</f>
        <v>0</v>
      </c>
      <c r="I51" s="29"/>
    </row>
    <row r="52" spans="1:9" x14ac:dyDescent="0.25">
      <c r="A52" s="42" t="s">
        <v>34</v>
      </c>
      <c r="B52" s="82">
        <f>Postprod!B29</f>
        <v>0</v>
      </c>
      <c r="C52" s="184"/>
      <c r="D52" s="208">
        <f>E52*Sheet!BP$11</f>
        <v>0</v>
      </c>
      <c r="E52" s="208">
        <f>B52*C52</f>
        <v>0</v>
      </c>
      <c r="F52" s="141"/>
      <c r="G52" s="104">
        <f t="shared" si="7"/>
        <v>0</v>
      </c>
      <c r="H52" s="160">
        <f>F52*Sheet!BP12</f>
        <v>0</v>
      </c>
      <c r="I52" s="29"/>
    </row>
    <row r="53" spans="1:9" x14ac:dyDescent="0.25">
      <c r="A53" s="42" t="s">
        <v>301</v>
      </c>
      <c r="B53" s="138"/>
      <c r="C53" s="184"/>
      <c r="D53" s="184"/>
      <c r="E53" s="208">
        <f t="shared" ref="E53:E58" si="8">B53*C53</f>
        <v>0</v>
      </c>
      <c r="F53" s="141"/>
      <c r="G53" s="104">
        <f t="shared" si="7"/>
        <v>0</v>
      </c>
      <c r="H53" s="151"/>
      <c r="I53" s="29"/>
    </row>
    <row r="54" spans="1:9" x14ac:dyDescent="0.25">
      <c r="A54" s="42" t="s">
        <v>302</v>
      </c>
      <c r="B54" s="138"/>
      <c r="C54" s="184"/>
      <c r="D54" s="184"/>
      <c r="E54" s="208">
        <f t="shared" si="8"/>
        <v>0</v>
      </c>
      <c r="F54" s="141"/>
      <c r="G54" s="104">
        <f t="shared" si="7"/>
        <v>0</v>
      </c>
      <c r="H54" s="151"/>
      <c r="I54" s="29"/>
    </row>
    <row r="55" spans="1:9" x14ac:dyDescent="0.25">
      <c r="A55" s="42" t="s">
        <v>303</v>
      </c>
      <c r="B55" s="138"/>
      <c r="C55" s="184"/>
      <c r="D55" s="184"/>
      <c r="E55" s="208">
        <f t="shared" si="8"/>
        <v>0</v>
      </c>
      <c r="F55" s="141"/>
      <c r="G55" s="104">
        <f t="shared" si="7"/>
        <v>0</v>
      </c>
      <c r="H55" s="151"/>
      <c r="I55" s="29"/>
    </row>
    <row r="56" spans="1:9" x14ac:dyDescent="0.25">
      <c r="A56" s="42" t="s">
        <v>304</v>
      </c>
      <c r="B56" s="138"/>
      <c r="C56" s="184"/>
      <c r="D56" s="184"/>
      <c r="E56" s="208">
        <f t="shared" si="8"/>
        <v>0</v>
      </c>
      <c r="F56" s="141"/>
      <c r="G56" s="104">
        <f t="shared" si="7"/>
        <v>0</v>
      </c>
      <c r="H56" s="151"/>
      <c r="I56" s="29"/>
    </row>
    <row r="57" spans="1:9" x14ac:dyDescent="0.25">
      <c r="A57" s="42" t="s">
        <v>305</v>
      </c>
      <c r="B57" s="138"/>
      <c r="C57" s="184"/>
      <c r="D57" s="184"/>
      <c r="E57" s="208">
        <f t="shared" si="8"/>
        <v>0</v>
      </c>
      <c r="F57" s="141"/>
      <c r="G57" s="104">
        <f t="shared" si="7"/>
        <v>0</v>
      </c>
      <c r="H57" s="151"/>
      <c r="I57" s="29"/>
    </row>
    <row r="58" spans="1:9" x14ac:dyDescent="0.25">
      <c r="A58" s="37"/>
      <c r="B58" s="138"/>
      <c r="C58" s="184"/>
      <c r="D58" s="184"/>
      <c r="E58" s="208">
        <f t="shared" si="8"/>
        <v>0</v>
      </c>
      <c r="F58" s="141"/>
      <c r="G58" s="104">
        <f t="shared" si="7"/>
        <v>0</v>
      </c>
      <c r="H58" s="151"/>
      <c r="I58" s="29"/>
    </row>
    <row r="59" spans="1:9" x14ac:dyDescent="0.25">
      <c r="A59" s="52"/>
      <c r="B59" s="52"/>
      <c r="C59" s="108" t="s">
        <v>306</v>
      </c>
      <c r="D59" s="213">
        <f>SUM(D44:D58)</f>
        <v>0</v>
      </c>
      <c r="E59" s="18"/>
      <c r="F59" s="18"/>
      <c r="G59" s="18"/>
      <c r="H59" s="29"/>
      <c r="I59" s="29"/>
    </row>
    <row r="60" spans="1:9" x14ac:dyDescent="0.25">
      <c r="A60" s="16"/>
      <c r="B60" s="16"/>
      <c r="C60" s="18"/>
      <c r="D60" s="18"/>
      <c r="E60" s="18"/>
      <c r="F60" s="18"/>
      <c r="G60" s="18"/>
      <c r="H60" s="29"/>
      <c r="I60" s="29"/>
    </row>
    <row r="61" spans="1:9" ht="17" thickBot="1" x14ac:dyDescent="0.3">
      <c r="A61" s="16"/>
      <c r="B61" s="16"/>
      <c r="C61" s="52"/>
      <c r="D61" s="163" t="s">
        <v>165</v>
      </c>
      <c r="E61" s="211">
        <f>SUM(E44:E58)</f>
        <v>0</v>
      </c>
      <c r="F61" s="104">
        <f>SUM(F44:F58)</f>
        <v>0</v>
      </c>
      <c r="G61" s="104">
        <f>SUM(G44:G58)</f>
        <v>0</v>
      </c>
      <c r="H61" s="104">
        <f>SUM(H44:H58)</f>
        <v>0</v>
      </c>
      <c r="I61" s="29"/>
    </row>
    <row r="62" spans="1:9" x14ac:dyDescent="0.25">
      <c r="A62" s="122">
        <v>1936.27</v>
      </c>
      <c r="F62" s="26"/>
    </row>
    <row r="63" spans="1:9" x14ac:dyDescent="0.25">
      <c r="C63" s="22"/>
      <c r="D63" s="22"/>
      <c r="E63" s="22"/>
      <c r="F63" s="26"/>
    </row>
    <row r="64" spans="1:9" x14ac:dyDescent="0.25">
      <c r="C64" s="22"/>
      <c r="D64" s="22"/>
      <c r="E64" s="22"/>
      <c r="F64" s="26"/>
    </row>
    <row r="65" spans="3:5" x14ac:dyDescent="0.25">
      <c r="C65" s="22"/>
      <c r="D65" s="22"/>
      <c r="E65" s="22"/>
    </row>
    <row r="66" spans="3:5" x14ac:dyDescent="0.25">
      <c r="C66" s="22"/>
      <c r="D66" s="22"/>
      <c r="E66" s="22"/>
    </row>
    <row r="67" spans="3:5" x14ac:dyDescent="0.25">
      <c r="C67" s="22"/>
      <c r="D67" s="22"/>
      <c r="E67" s="22"/>
    </row>
  </sheetData>
  <customSheetViews>
    <customSheetView guid="{AAE24E2A-B76F-4FC5-9E8B-F0101A834ACB}" scale="75" showRuler="0" topLeftCell="B40">
      <selection activeCell="A27" sqref="A27"/>
      <pageMargins left="0.7" right="0.7" top="0.75" bottom="0.75" header="0.3" footer="0.3"/>
      <printOptions horizontalCentered="1"/>
      <pageSetup paperSize="9" scale="75" orientation="portrait" horizontalDpi="300" verticalDpi="300"/>
      <headerFooter>
        <oddHeader>&amp;CMotion Picture House</oddHeader>
        <oddFooter>&amp;Cpage 9</oddFooter>
      </headerFooter>
    </customSheetView>
  </customSheetViews>
  <phoneticPr fontId="0" type="noConversion"/>
  <printOptions horizontalCentered="1"/>
  <pageMargins left="0.31496062992125984" right="0.19685039370078741" top="1.7716535433070868" bottom="0.27559055118110237" header="0.51181102362204722" footer="0.51181102362204722"/>
  <pageSetup paperSize="9" scale="75" orientation="portrait" horizontalDpi="300" verticalDpi="300"/>
  <headerFooter>
    <oddFooter>&amp;C&amp;"Geneva,Normale"page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6"/>
  <sheetViews>
    <sheetView topLeftCell="A165" zoomScale="150" zoomScaleNormal="150" zoomScalePageLayoutView="150" workbookViewId="0">
      <selection activeCell="C3" sqref="C3"/>
    </sheetView>
  </sheetViews>
  <sheetFormatPr baseColWidth="10" defaultColWidth="10" defaultRowHeight="16" x14ac:dyDescent="0.15"/>
  <cols>
    <col min="1" max="1" width="17.19921875" style="22" customWidth="1"/>
    <col min="2" max="2" width="19.59765625" style="22" customWidth="1"/>
    <col min="3" max="3" width="24.796875" style="22" customWidth="1"/>
    <col min="4" max="5" width="4.59765625" style="22" customWidth="1"/>
    <col min="6" max="6" width="20.19921875" style="22" customWidth="1"/>
    <col min="7" max="7" width="19.796875" style="22" customWidth="1"/>
    <col min="8" max="8" width="4.3984375" style="22" customWidth="1"/>
    <col min="9" max="9" width="4.19921875" style="22" customWidth="1"/>
    <col min="10" max="10" width="4" style="22" customWidth="1"/>
    <col min="11" max="11" width="51.19921875" style="22" customWidth="1"/>
    <col min="12" max="12" width="13.796875" style="19" hidden="1" customWidth="1"/>
    <col min="13" max="13" width="11.796875" style="19" hidden="1" customWidth="1"/>
    <col min="14" max="14" width="8" style="20" hidden="1" customWidth="1"/>
    <col min="15" max="16" width="11.796875" style="21" hidden="1" customWidth="1"/>
    <col min="17" max="17" width="61.796875" style="22" hidden="1" customWidth="1"/>
    <col min="18" max="18" width="2.59765625" style="22" hidden="1" customWidth="1"/>
    <col min="19" max="19" width="10.3984375" style="19" hidden="1" customWidth="1"/>
    <col min="20" max="21" width="10" style="19" hidden="1" customWidth="1"/>
    <col min="22" max="22" width="37.796875" style="22" hidden="1" customWidth="1"/>
    <col min="23" max="25" width="7" style="22" hidden="1" customWidth="1"/>
    <col min="26" max="26" width="10.3984375" style="19" hidden="1" customWidth="1"/>
    <col min="27" max="27" width="2.796875" style="19" hidden="1" customWidth="1"/>
    <col min="28" max="29" width="10" style="19" hidden="1" customWidth="1"/>
    <col min="30" max="30" width="31.796875" style="22" hidden="1" customWidth="1"/>
    <col min="31" max="33" width="7" style="22" hidden="1" customWidth="1"/>
    <col min="34" max="35" width="3" style="19" hidden="1" customWidth="1"/>
    <col min="36" max="36" width="10.19921875" style="19" hidden="1" customWidth="1"/>
    <col min="37" max="37" width="7.19921875" style="19" hidden="1" customWidth="1"/>
    <col min="38" max="39" width="10" style="19" hidden="1" customWidth="1"/>
    <col min="40" max="40" width="54.796875" style="22" hidden="1" customWidth="1"/>
    <col min="41" max="42" width="7" style="22" hidden="1" customWidth="1"/>
    <col min="43" max="43" width="3.796875" style="19" hidden="1" customWidth="1"/>
    <col min="44" max="45" width="10" style="19" hidden="1" customWidth="1"/>
    <col min="46" max="46" width="61.796875" style="22" hidden="1" customWidth="1"/>
    <col min="47" max="47" width="7" style="22" hidden="1" customWidth="1"/>
    <col min="48" max="48" width="9" style="19" hidden="1" customWidth="1"/>
    <col min="49" max="49" width="6" style="19" hidden="1" customWidth="1"/>
    <col min="50" max="50" width="10" style="19" hidden="1" customWidth="1"/>
    <col min="51" max="51" width="51.796875" style="22" hidden="1" customWidth="1"/>
    <col min="52" max="52" width="7" style="19" hidden="1" customWidth="1"/>
    <col min="53" max="53" width="9" style="23" hidden="1" customWidth="1"/>
    <col min="54" max="54" width="9" style="19" hidden="1" customWidth="1"/>
    <col min="55" max="55" width="10" style="19" hidden="1" customWidth="1"/>
    <col min="56" max="56" width="2.19921875" style="19" hidden="1" customWidth="1"/>
    <col min="57" max="57" width="54.796875" style="22" hidden="1" customWidth="1"/>
    <col min="58" max="58" width="7" style="22" hidden="1" customWidth="1"/>
    <col min="59" max="59" width="7" style="19" hidden="1" customWidth="1"/>
    <col min="60" max="60" width="10.19921875" style="19" hidden="1" customWidth="1"/>
    <col min="61" max="62" width="10" style="19" hidden="1" customWidth="1"/>
    <col min="63" max="63" width="25.796875" style="22" hidden="1" customWidth="1"/>
    <col min="64" max="64" width="10" style="22" hidden="1" customWidth="1"/>
    <col min="65" max="65" width="10" style="25" hidden="1" customWidth="1"/>
    <col min="66" max="66" width="10" style="22" hidden="1" customWidth="1"/>
    <col min="67" max="67" width="15.19921875" style="22" hidden="1" customWidth="1"/>
    <col min="68" max="68" width="10" style="22" hidden="1" customWidth="1"/>
    <col min="69" max="16384" width="10" style="22"/>
  </cols>
  <sheetData>
    <row r="1" spans="1:68" ht="12" customHeight="1" x14ac:dyDescent="0.15">
      <c r="A1" s="15"/>
      <c r="B1" s="16"/>
      <c r="C1" s="16"/>
      <c r="D1" s="16"/>
      <c r="E1" s="16"/>
      <c r="F1" s="16"/>
      <c r="G1" s="17"/>
      <c r="H1" s="18"/>
      <c r="I1" s="16"/>
      <c r="J1" s="18"/>
      <c r="K1" s="16"/>
      <c r="BK1" s="24" t="s">
        <v>40</v>
      </c>
    </row>
    <row r="2" spans="1:68" ht="12" customHeight="1" x14ac:dyDescent="0.25">
      <c r="A2" s="16"/>
      <c r="B2" s="16"/>
      <c r="C2" s="16"/>
      <c r="D2" s="16"/>
      <c r="E2" s="16"/>
      <c r="F2" s="16"/>
      <c r="G2" s="16"/>
      <c r="H2" s="18"/>
      <c r="I2" s="16"/>
      <c r="J2" s="18"/>
      <c r="K2" s="16"/>
      <c r="BO2" s="26"/>
    </row>
    <row r="3" spans="1:68" ht="126" customHeight="1" x14ac:dyDescent="0.15">
      <c r="A3" s="16"/>
      <c r="B3" s="16"/>
      <c r="C3" s="16"/>
      <c r="D3" s="27"/>
      <c r="E3" s="27"/>
      <c r="F3" s="27"/>
      <c r="G3" s="27"/>
      <c r="H3" s="28"/>
      <c r="I3" s="27"/>
      <c r="J3" s="28"/>
      <c r="K3" s="16"/>
      <c r="BK3" s="24"/>
    </row>
    <row r="4" spans="1:68" s="26" customFormat="1" ht="21" x14ac:dyDescent="0.3">
      <c r="A4" s="29"/>
      <c r="B4" s="223" t="s">
        <v>357</v>
      </c>
      <c r="C4" s="224"/>
      <c r="D4" s="224"/>
      <c r="E4" s="224"/>
      <c r="F4" s="224"/>
      <c r="G4" s="224"/>
      <c r="H4" s="224"/>
      <c r="I4" s="224"/>
      <c r="J4" s="224"/>
      <c r="K4" s="29"/>
      <c r="BM4" s="30"/>
    </row>
    <row r="5" spans="1:68" ht="12" customHeight="1" x14ac:dyDescent="0.15">
      <c r="A5" s="16"/>
      <c r="B5" s="16"/>
      <c r="C5" s="18"/>
      <c r="D5" s="16"/>
      <c r="E5" s="16"/>
      <c r="F5" s="16"/>
      <c r="G5" s="16"/>
      <c r="H5" s="18"/>
      <c r="I5" s="16"/>
      <c r="J5" s="18"/>
      <c r="K5" s="16"/>
      <c r="BL5" s="24" t="s">
        <v>140</v>
      </c>
      <c r="BO5" s="24" t="s">
        <v>21</v>
      </c>
    </row>
    <row r="6" spans="1:68" ht="12" customHeight="1" x14ac:dyDescent="0.25">
      <c r="A6" s="16"/>
      <c r="B6" s="16"/>
      <c r="C6" s="16"/>
      <c r="D6" s="16"/>
      <c r="E6" s="16"/>
      <c r="F6" s="16"/>
      <c r="G6" s="16"/>
      <c r="H6" s="18"/>
      <c r="I6" s="16"/>
      <c r="J6" s="18"/>
      <c r="K6" s="16"/>
      <c r="BL6" s="31" t="s">
        <v>22</v>
      </c>
    </row>
    <row r="7" spans="1:68" ht="12" customHeight="1" x14ac:dyDescent="0.25">
      <c r="A7" s="16"/>
      <c r="B7" s="32"/>
      <c r="C7" s="32"/>
      <c r="D7" s="32"/>
      <c r="E7" s="32"/>
      <c r="F7" s="32"/>
      <c r="G7" s="32"/>
      <c r="H7" s="32"/>
      <c r="I7" s="32"/>
      <c r="J7" s="32"/>
      <c r="K7" s="16"/>
      <c r="BL7" s="26"/>
      <c r="BO7" s="22" t="s">
        <v>6</v>
      </c>
      <c r="BP7" s="33">
        <v>0.4</v>
      </c>
    </row>
    <row r="8" spans="1:68" ht="12" customHeight="1" x14ac:dyDescent="0.25">
      <c r="A8" s="16"/>
      <c r="B8" s="34" t="s">
        <v>314</v>
      </c>
      <c r="C8" s="35" t="s">
        <v>313</v>
      </c>
      <c r="D8" s="36"/>
      <c r="E8" s="16"/>
      <c r="F8" s="34" t="s">
        <v>10</v>
      </c>
      <c r="G8" s="37" t="s">
        <v>320</v>
      </c>
      <c r="H8" s="38"/>
      <c r="I8" s="36"/>
      <c r="J8" s="16"/>
      <c r="K8" s="16"/>
      <c r="BK8" s="22" t="s">
        <v>25</v>
      </c>
      <c r="BL8" s="39"/>
      <c r="BM8" s="40">
        <v>8</v>
      </c>
      <c r="BO8" s="22" t="s">
        <v>26</v>
      </c>
      <c r="BP8" s="33">
        <v>0.31</v>
      </c>
    </row>
    <row r="9" spans="1:68" ht="12" customHeight="1" x14ac:dyDescent="0.25">
      <c r="A9" s="16"/>
      <c r="B9" s="41" t="s">
        <v>315</v>
      </c>
      <c r="C9" s="37" t="s">
        <v>8</v>
      </c>
      <c r="D9" s="36"/>
      <c r="E9" s="16"/>
      <c r="F9" s="41" t="s">
        <v>1</v>
      </c>
      <c r="G9" s="37"/>
      <c r="H9" s="38"/>
      <c r="I9" s="36"/>
      <c r="J9" s="16"/>
      <c r="K9" s="16"/>
      <c r="BK9" s="26"/>
      <c r="BL9" s="26"/>
      <c r="BM9" s="30"/>
      <c r="BO9" s="22" t="s">
        <v>27</v>
      </c>
      <c r="BP9" s="33">
        <v>0.2</v>
      </c>
    </row>
    <row r="10" spans="1:68" ht="12" customHeight="1" x14ac:dyDescent="0.15">
      <c r="A10" s="16"/>
      <c r="B10" s="41" t="s">
        <v>316</v>
      </c>
      <c r="C10" s="42" t="s">
        <v>9</v>
      </c>
      <c r="D10" s="36"/>
      <c r="E10" s="16"/>
      <c r="F10" s="41" t="s">
        <v>11</v>
      </c>
      <c r="G10" s="37"/>
      <c r="H10" s="38"/>
      <c r="I10" s="36"/>
      <c r="J10" s="16"/>
      <c r="K10" s="16"/>
      <c r="BL10" s="43" t="s">
        <v>2</v>
      </c>
      <c r="BM10" s="44" t="s">
        <v>3</v>
      </c>
      <c r="BO10" s="22" t="s">
        <v>4</v>
      </c>
      <c r="BP10" s="33">
        <v>0.31</v>
      </c>
    </row>
    <row r="11" spans="1:68" ht="12" customHeight="1" x14ac:dyDescent="0.15">
      <c r="A11" s="16"/>
      <c r="B11" s="41" t="s">
        <v>317</v>
      </c>
      <c r="C11" s="42" t="s">
        <v>318</v>
      </c>
      <c r="D11" s="36"/>
      <c r="E11" s="16"/>
      <c r="F11" s="41" t="s">
        <v>322</v>
      </c>
      <c r="G11" s="37" t="s">
        <v>321</v>
      </c>
      <c r="H11" s="38"/>
      <c r="I11" s="36"/>
      <c r="J11" s="16"/>
      <c r="K11" s="16"/>
      <c r="BK11" s="22" t="str">
        <f>Crew!A14</f>
        <v>line producer</v>
      </c>
      <c r="BL11" s="45">
        <f>Crew!G14</f>
        <v>680</v>
      </c>
      <c r="BM11" s="46">
        <f t="shared" ref="BM11:BM56" si="0">BL11/$BM$8</f>
        <v>85</v>
      </c>
      <c r="BO11" s="22" t="s">
        <v>28</v>
      </c>
      <c r="BP11" s="33">
        <v>0.2</v>
      </c>
    </row>
    <row r="12" spans="1:68" ht="12" customHeight="1" x14ac:dyDescent="0.15">
      <c r="A12" s="16"/>
      <c r="B12" s="47" t="s">
        <v>14</v>
      </c>
      <c r="C12" s="37"/>
      <c r="D12" s="36"/>
      <c r="E12" s="16"/>
      <c r="F12" s="41" t="s">
        <v>323</v>
      </c>
      <c r="G12" s="37" t="s">
        <v>12</v>
      </c>
      <c r="H12" s="38"/>
      <c r="I12" s="36"/>
      <c r="J12" s="16"/>
      <c r="K12" s="16"/>
      <c r="BK12" s="19" t="str">
        <f>Crew!A15</f>
        <v>prod manager</v>
      </c>
      <c r="BL12" s="45">
        <f>Crew!G15</f>
        <v>400</v>
      </c>
      <c r="BM12" s="46">
        <f t="shared" si="0"/>
        <v>50</v>
      </c>
      <c r="BO12" s="22" t="s">
        <v>30</v>
      </c>
      <c r="BP12" s="33">
        <v>0.4</v>
      </c>
    </row>
    <row r="13" spans="1:68" ht="12" customHeight="1" x14ac:dyDescent="0.25">
      <c r="A13" s="16"/>
      <c r="B13" s="32"/>
      <c r="C13" s="32"/>
      <c r="D13" s="32"/>
      <c r="E13" s="32"/>
      <c r="F13" s="32"/>
      <c r="G13" s="32"/>
      <c r="H13" s="32"/>
      <c r="I13" s="32"/>
      <c r="J13" s="32"/>
      <c r="K13" s="16"/>
      <c r="BK13" s="19" t="str">
        <f>Crew!A16</f>
        <v>prod assistant</v>
      </c>
      <c r="BL13" s="45">
        <f>Crew!G16</f>
        <v>170</v>
      </c>
      <c r="BM13" s="46">
        <f t="shared" si="0"/>
        <v>21.25</v>
      </c>
      <c r="BO13" s="22" t="s">
        <v>31</v>
      </c>
      <c r="BP13" s="33">
        <v>0.25</v>
      </c>
    </row>
    <row r="14" spans="1:68" ht="12" customHeight="1" x14ac:dyDescent="0.15">
      <c r="A14" s="16"/>
      <c r="B14" s="48" t="s">
        <v>319</v>
      </c>
      <c r="C14" s="16"/>
      <c r="D14" s="18"/>
      <c r="E14" s="16"/>
      <c r="F14" s="47" t="s">
        <v>324</v>
      </c>
      <c r="G14" s="215">
        <v>41036</v>
      </c>
      <c r="H14" s="38"/>
      <c r="I14" s="36"/>
      <c r="J14" s="16"/>
      <c r="K14" s="16"/>
      <c r="BK14" s="19" t="str">
        <f>Crew!A17</f>
        <v>Location Manager</v>
      </c>
      <c r="BL14" s="45">
        <f>Crew!G17</f>
        <v>230</v>
      </c>
      <c r="BM14" s="46">
        <f t="shared" si="0"/>
        <v>28.75</v>
      </c>
      <c r="BO14" s="22" t="s">
        <v>32</v>
      </c>
      <c r="BP14" s="33">
        <v>0.25</v>
      </c>
    </row>
    <row r="15" spans="1:68" ht="12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BK15" s="19" t="str">
        <f>Crew!A18</f>
        <v>DoP</v>
      </c>
      <c r="BL15" s="45">
        <f>Crew!G18</f>
        <v>800</v>
      </c>
      <c r="BM15" s="46">
        <f t="shared" si="0"/>
        <v>100</v>
      </c>
    </row>
    <row r="16" spans="1:68" ht="12" customHeight="1" x14ac:dyDescent="0.15">
      <c r="A16" s="16"/>
      <c r="B16" s="41" t="s">
        <v>50</v>
      </c>
      <c r="C16" s="50" t="s">
        <v>168</v>
      </c>
      <c r="D16" s="51">
        <v>5</v>
      </c>
      <c r="E16" s="18"/>
      <c r="F16" s="41" t="s">
        <v>325</v>
      </c>
      <c r="G16" s="52"/>
      <c r="H16" s="50" t="s">
        <v>138</v>
      </c>
      <c r="I16" s="53">
        <v>10</v>
      </c>
      <c r="J16" s="18"/>
      <c r="K16" s="16"/>
      <c r="BK16" s="19" t="str">
        <f>Crew!A19</f>
        <v>Still Photographer</v>
      </c>
      <c r="BL16" s="45">
        <f>Crew!G19</f>
        <v>245</v>
      </c>
      <c r="BM16" s="46">
        <f t="shared" si="0"/>
        <v>30.625</v>
      </c>
      <c r="BO16" s="24" t="s">
        <v>52</v>
      </c>
    </row>
    <row r="17" spans="1:68" ht="12" customHeight="1" x14ac:dyDescent="0.15">
      <c r="A17" s="16"/>
      <c r="B17" s="41" t="s">
        <v>328</v>
      </c>
      <c r="C17" s="50" t="s">
        <v>168</v>
      </c>
      <c r="D17" s="51">
        <v>1</v>
      </c>
      <c r="E17" s="18"/>
      <c r="F17" s="41" t="s">
        <v>326</v>
      </c>
      <c r="G17" s="52"/>
      <c r="H17" s="50" t="s">
        <v>138</v>
      </c>
      <c r="I17" s="53">
        <v>15</v>
      </c>
      <c r="J17" s="18"/>
      <c r="K17" s="16"/>
      <c r="BK17" s="19" t="str">
        <f>Crew!A20</f>
        <v>1st AC</v>
      </c>
      <c r="BL17" s="45">
        <f>Crew!G20</f>
        <v>350</v>
      </c>
      <c r="BM17" s="46">
        <f t="shared" si="0"/>
        <v>43.75</v>
      </c>
      <c r="BO17" s="22" t="s">
        <v>53</v>
      </c>
      <c r="BP17" s="33">
        <v>1.35</v>
      </c>
    </row>
    <row r="18" spans="1:68" ht="12" customHeight="1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BK18" s="19" t="str">
        <f>Crew!A21</f>
        <v>2nd AC</v>
      </c>
      <c r="BL18" s="45">
        <f>Crew!G21</f>
        <v>280</v>
      </c>
      <c r="BM18" s="46">
        <f t="shared" si="0"/>
        <v>35</v>
      </c>
      <c r="BO18" s="22" t="s">
        <v>56</v>
      </c>
      <c r="BP18" s="33">
        <v>1.75</v>
      </c>
    </row>
    <row r="19" spans="1:68" ht="12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BK19" s="19" t="str">
        <f>Crew!A22</f>
        <v>V.T.R.</v>
      </c>
      <c r="BL19" s="45">
        <f>Crew!G22</f>
        <v>130</v>
      </c>
      <c r="BM19" s="46">
        <f t="shared" si="0"/>
        <v>16.25</v>
      </c>
    </row>
    <row r="20" spans="1:68" ht="12" customHeight="1" x14ac:dyDescent="0.15">
      <c r="A20" s="16"/>
      <c r="B20" s="48" t="s">
        <v>356</v>
      </c>
      <c r="C20" s="16"/>
      <c r="D20" s="16"/>
      <c r="E20" s="16"/>
      <c r="F20" s="16"/>
      <c r="G20" s="16"/>
      <c r="H20" s="16"/>
      <c r="I20" s="16"/>
      <c r="J20" s="16"/>
      <c r="K20" s="16"/>
      <c r="BK20" s="19" t="str">
        <f>Crew!A23</f>
        <v>Camera assistant</v>
      </c>
      <c r="BL20" s="45">
        <f>Crew!G23</f>
        <v>130</v>
      </c>
      <c r="BM20" s="46">
        <f t="shared" si="0"/>
        <v>16.25</v>
      </c>
    </row>
    <row r="21" spans="1:68" ht="12" customHeight="1" x14ac:dyDescent="0.15">
      <c r="A21" s="16"/>
      <c r="B21" s="16"/>
      <c r="C21" s="16"/>
      <c r="D21" s="55" t="s">
        <v>13</v>
      </c>
      <c r="E21" s="55" t="s">
        <v>58</v>
      </c>
      <c r="F21" s="214" t="s">
        <v>80</v>
      </c>
      <c r="G21" s="16"/>
      <c r="H21" s="54"/>
      <c r="I21" s="54" t="s">
        <v>57</v>
      </c>
      <c r="J21" s="55" t="s">
        <v>58</v>
      </c>
      <c r="K21" s="16"/>
      <c r="BK21" s="19" t="str">
        <f>Crew!A24</f>
        <v>Script Supervisor</v>
      </c>
      <c r="BL21" s="45">
        <f>Crew!G24</f>
        <v>380</v>
      </c>
      <c r="BM21" s="46">
        <f t="shared" si="0"/>
        <v>47.5</v>
      </c>
      <c r="BO21" s="24" t="s">
        <v>68</v>
      </c>
    </row>
    <row r="22" spans="1:68" ht="12" customHeight="1" x14ac:dyDescent="0.15">
      <c r="A22" s="16"/>
      <c r="B22" s="56" t="s">
        <v>20</v>
      </c>
      <c r="C22" s="57"/>
      <c r="D22" s="58"/>
      <c r="E22" s="58" t="s">
        <v>79</v>
      </c>
      <c r="F22" s="59" t="s">
        <v>336</v>
      </c>
      <c r="G22" s="59"/>
      <c r="H22" s="57"/>
      <c r="I22" s="58"/>
      <c r="J22" s="58" t="s">
        <v>79</v>
      </c>
      <c r="K22" s="16"/>
      <c r="BK22" s="19" t="str">
        <f>Crew!A25</f>
        <v>1st AD</v>
      </c>
      <c r="BL22" s="45">
        <f>Crew!G25</f>
        <v>415</v>
      </c>
      <c r="BM22" s="46">
        <f t="shared" si="0"/>
        <v>51.875</v>
      </c>
      <c r="BO22" s="22" t="s">
        <v>53</v>
      </c>
      <c r="BP22" s="33">
        <v>1</v>
      </c>
    </row>
    <row r="23" spans="1:68" ht="12" customHeight="1" x14ac:dyDescent="0.15">
      <c r="A23" s="16"/>
      <c r="B23" s="56" t="s">
        <v>327</v>
      </c>
      <c r="C23" s="57"/>
      <c r="D23" s="58"/>
      <c r="E23" s="58" t="s">
        <v>79</v>
      </c>
      <c r="F23" s="59" t="s">
        <v>337</v>
      </c>
      <c r="G23" s="59"/>
      <c r="H23" s="57"/>
      <c r="I23" s="58"/>
      <c r="J23" s="58" t="s">
        <v>79</v>
      </c>
      <c r="K23" s="16"/>
      <c r="BK23" s="19" t="str">
        <f>Crew!A26</f>
        <v>continuity</v>
      </c>
      <c r="BL23" s="45">
        <f>Crew!G26</f>
        <v>260</v>
      </c>
      <c r="BM23" s="46">
        <f t="shared" si="0"/>
        <v>32.5</v>
      </c>
      <c r="BO23" s="22" t="s">
        <v>56</v>
      </c>
      <c r="BP23" s="33">
        <v>2</v>
      </c>
    </row>
    <row r="24" spans="1:68" ht="12" customHeight="1" x14ac:dyDescent="0.15">
      <c r="A24" s="16"/>
      <c r="B24" s="56" t="s">
        <v>329</v>
      </c>
      <c r="C24" s="57"/>
      <c r="D24" s="58"/>
      <c r="E24" s="58" t="s">
        <v>79</v>
      </c>
      <c r="F24" s="59" t="s">
        <v>338</v>
      </c>
      <c r="G24" s="59"/>
      <c r="H24" s="57"/>
      <c r="I24" s="58" t="s">
        <v>79</v>
      </c>
      <c r="J24" s="58"/>
      <c r="K24" s="16"/>
      <c r="BK24" s="19" t="str">
        <f>Crew!A27</f>
        <v>art director</v>
      </c>
      <c r="BL24" s="45">
        <f>Crew!G27</f>
        <v>510</v>
      </c>
      <c r="BM24" s="46">
        <f t="shared" si="0"/>
        <v>63.75</v>
      </c>
    </row>
    <row r="25" spans="1:68" ht="12" customHeight="1" x14ac:dyDescent="0.15">
      <c r="A25" s="16"/>
      <c r="B25" s="56" t="s">
        <v>330</v>
      </c>
      <c r="C25" s="57"/>
      <c r="D25" s="58"/>
      <c r="E25" s="58" t="s">
        <v>79</v>
      </c>
      <c r="F25" s="60" t="s">
        <v>339</v>
      </c>
      <c r="G25" s="59"/>
      <c r="H25" s="57"/>
      <c r="I25" s="58"/>
      <c r="J25" s="58" t="s">
        <v>79</v>
      </c>
      <c r="K25" s="16"/>
      <c r="BK25" s="19" t="str">
        <f>Crew!A28</f>
        <v>art dir assistant</v>
      </c>
      <c r="BL25" s="45">
        <f>Crew!G28</f>
        <v>200</v>
      </c>
      <c r="BM25" s="46">
        <f t="shared" si="0"/>
        <v>25</v>
      </c>
    </row>
    <row r="26" spans="1:68" ht="12" customHeight="1" x14ac:dyDescent="0.15">
      <c r="A26" s="16"/>
      <c r="B26" s="56" t="s">
        <v>331</v>
      </c>
      <c r="C26" s="57"/>
      <c r="D26" s="58"/>
      <c r="E26" s="58" t="s">
        <v>79</v>
      </c>
      <c r="F26" s="59" t="s">
        <v>259</v>
      </c>
      <c r="G26" s="59"/>
      <c r="H26" s="57"/>
      <c r="I26" s="58"/>
      <c r="J26" s="58" t="s">
        <v>79</v>
      </c>
      <c r="K26" s="16"/>
      <c r="BK26" s="19" t="str">
        <f>Crew!A29</f>
        <v>painter</v>
      </c>
      <c r="BL26" s="45">
        <f>Crew!G29</f>
        <v>200</v>
      </c>
      <c r="BM26" s="46">
        <f t="shared" si="0"/>
        <v>25</v>
      </c>
    </row>
    <row r="27" spans="1:68" ht="12" customHeight="1" x14ac:dyDescent="0.15">
      <c r="A27" s="16"/>
      <c r="B27" s="56" t="s">
        <v>332</v>
      </c>
      <c r="C27" s="57"/>
      <c r="D27" s="58"/>
      <c r="E27" s="58" t="s">
        <v>79</v>
      </c>
      <c r="F27" s="60" t="s">
        <v>340</v>
      </c>
      <c r="G27" s="59"/>
      <c r="H27" s="57"/>
      <c r="I27" s="58"/>
      <c r="J27" s="58" t="s">
        <v>79</v>
      </c>
      <c r="K27" s="16"/>
      <c r="BK27" s="19" t="str">
        <f>Crew!A30</f>
        <v>art-buyer</v>
      </c>
      <c r="BL27" s="45">
        <f>Crew!G30</f>
        <v>0</v>
      </c>
      <c r="BM27" s="46">
        <f t="shared" si="0"/>
        <v>0</v>
      </c>
    </row>
    <row r="28" spans="1:68" ht="12" customHeight="1" x14ac:dyDescent="0.15">
      <c r="A28" s="16"/>
      <c r="B28" s="56" t="s">
        <v>15</v>
      </c>
      <c r="C28" s="57"/>
      <c r="D28" s="58"/>
      <c r="E28" s="58" t="s">
        <v>79</v>
      </c>
      <c r="F28" s="60"/>
      <c r="G28" s="59"/>
      <c r="H28" s="57"/>
      <c r="I28" s="58"/>
      <c r="J28" s="58"/>
      <c r="K28" s="16"/>
      <c r="BK28" s="19" t="str">
        <f>Crew!A31</f>
        <v>stylist</v>
      </c>
      <c r="BL28" s="45">
        <f>Crew!G31</f>
        <v>415</v>
      </c>
      <c r="BM28" s="46">
        <f t="shared" si="0"/>
        <v>51.875</v>
      </c>
    </row>
    <row r="29" spans="1:68" ht="12" customHeight="1" x14ac:dyDescent="0.15">
      <c r="A29" s="16"/>
      <c r="B29" s="56" t="s">
        <v>333</v>
      </c>
      <c r="C29" s="57"/>
      <c r="D29" s="58" t="s">
        <v>79</v>
      </c>
      <c r="E29" s="58"/>
      <c r="F29" s="59"/>
      <c r="G29" s="59"/>
      <c r="H29" s="57"/>
      <c r="I29" s="58"/>
      <c r="J29" s="58"/>
      <c r="K29" s="16"/>
      <c r="BK29" s="19" t="str">
        <f>Crew!A32</f>
        <v>stylist assistant</v>
      </c>
      <c r="BL29" s="45">
        <f>Crew!G32</f>
        <v>207</v>
      </c>
      <c r="BM29" s="46">
        <f t="shared" si="0"/>
        <v>25.875</v>
      </c>
    </row>
    <row r="30" spans="1:68" ht="12" customHeight="1" x14ac:dyDescent="0.15">
      <c r="A30" s="16"/>
      <c r="B30" s="56" t="s">
        <v>334</v>
      </c>
      <c r="C30" s="57"/>
      <c r="D30" s="58"/>
      <c r="E30" s="58" t="s">
        <v>79</v>
      </c>
      <c r="F30" s="59"/>
      <c r="G30" s="59"/>
      <c r="H30" s="57"/>
      <c r="I30" s="58"/>
      <c r="J30" s="58"/>
      <c r="K30" s="16"/>
      <c r="BK30" s="19" t="str">
        <f>Crew!A33</f>
        <v>coreographer</v>
      </c>
      <c r="BL30" s="45">
        <f>Crew!G33</f>
        <v>0</v>
      </c>
      <c r="BM30" s="46">
        <f t="shared" si="0"/>
        <v>0</v>
      </c>
    </row>
    <row r="31" spans="1:68" ht="12" customHeight="1" x14ac:dyDescent="0.15">
      <c r="A31" s="16"/>
      <c r="B31" s="61" t="s">
        <v>335</v>
      </c>
      <c r="C31" s="57"/>
      <c r="D31" s="217" t="s">
        <v>79</v>
      </c>
      <c r="E31" s="217"/>
      <c r="F31" s="218"/>
      <c r="G31" s="59"/>
      <c r="H31" s="57"/>
      <c r="I31" s="58"/>
      <c r="J31" s="58"/>
      <c r="K31" s="16"/>
      <c r="BK31" s="19" t="str">
        <f>Crew!A34</f>
        <v>wardrobe</v>
      </c>
      <c r="BL31" s="45">
        <f>Crew!G34</f>
        <v>170</v>
      </c>
      <c r="BM31" s="46">
        <f t="shared" si="0"/>
        <v>21.25</v>
      </c>
    </row>
    <row r="32" spans="1:68" ht="12" customHeight="1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BK32" s="19" t="str">
        <f>Crew!A35</f>
        <v>makeup</v>
      </c>
      <c r="BL32" s="45">
        <f>Crew!G35</f>
        <v>280</v>
      </c>
      <c r="BM32" s="46">
        <f t="shared" si="0"/>
        <v>35</v>
      </c>
    </row>
    <row r="33" spans="1:65" ht="12" customHeight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BK33" s="19" t="str">
        <f>Crew!A36</f>
        <v>hair</v>
      </c>
      <c r="BL33" s="45">
        <f>Crew!G36</f>
        <v>280</v>
      </c>
      <c r="BM33" s="46">
        <f t="shared" si="0"/>
        <v>35</v>
      </c>
    </row>
    <row r="34" spans="1:65" ht="12" customHeight="1" x14ac:dyDescent="0.15">
      <c r="A34" s="16"/>
      <c r="B34" s="62" t="s">
        <v>342</v>
      </c>
      <c r="C34" s="63"/>
      <c r="D34" s="64">
        <v>0</v>
      </c>
      <c r="E34" s="62" t="s">
        <v>341</v>
      </c>
      <c r="F34" s="52"/>
      <c r="G34" s="52"/>
      <c r="H34" s="65"/>
      <c r="I34" s="52"/>
      <c r="J34" s="41"/>
      <c r="K34" s="16"/>
      <c r="BK34" s="19" t="str">
        <f>Crew!A37</f>
        <v>make up+hair assistant</v>
      </c>
      <c r="BL34" s="45">
        <f>Crew!G37</f>
        <v>200</v>
      </c>
      <c r="BM34" s="46">
        <f t="shared" si="0"/>
        <v>25</v>
      </c>
    </row>
    <row r="35" spans="1:65" ht="12" customHeight="1" x14ac:dyDescent="0.15">
      <c r="A35" s="16"/>
      <c r="B35" s="62" t="s">
        <v>343</v>
      </c>
      <c r="C35" s="63"/>
      <c r="D35" s="66"/>
      <c r="E35" s="67"/>
      <c r="F35" s="49"/>
      <c r="G35" s="49"/>
      <c r="H35" s="68"/>
      <c r="I35" s="49"/>
      <c r="J35" s="69"/>
      <c r="K35" s="16"/>
      <c r="BK35" s="19"/>
      <c r="BL35" s="45"/>
      <c r="BM35" s="46"/>
    </row>
    <row r="36" spans="1:65" ht="12" customHeight="1" x14ac:dyDescent="0.15">
      <c r="A36" s="16"/>
      <c r="B36" s="47" t="s">
        <v>344</v>
      </c>
      <c r="C36" s="52"/>
      <c r="D36" s="54" t="s">
        <v>57</v>
      </c>
      <c r="E36" s="55" t="s">
        <v>58</v>
      </c>
      <c r="F36" s="55"/>
      <c r="G36" s="16"/>
      <c r="H36" s="55"/>
      <c r="I36" s="54" t="s">
        <v>57</v>
      </c>
      <c r="J36" s="55" t="s">
        <v>58</v>
      </c>
      <c r="K36" s="16"/>
      <c r="BK36" s="19" t="e">
        <f>Crew!#REF!</f>
        <v>#REF!</v>
      </c>
      <c r="BL36" s="45">
        <f>Crew!G38</f>
        <v>280</v>
      </c>
      <c r="BM36" s="46">
        <f t="shared" si="0"/>
        <v>35</v>
      </c>
    </row>
    <row r="37" spans="1:65" ht="12" customHeight="1" x14ac:dyDescent="0.15">
      <c r="A37" s="16"/>
      <c r="B37" s="61" t="s">
        <v>345</v>
      </c>
      <c r="C37" s="59"/>
      <c r="D37" s="70"/>
      <c r="E37" s="71" t="s">
        <v>79</v>
      </c>
      <c r="F37" s="59" t="s">
        <v>63</v>
      </c>
      <c r="G37" s="59"/>
      <c r="H37" s="59"/>
      <c r="I37" s="70"/>
      <c r="J37" s="71" t="s">
        <v>79</v>
      </c>
      <c r="K37" s="16"/>
      <c r="BK37" s="19" t="e">
        <f>Crew!#REF!</f>
        <v>#REF!</v>
      </c>
      <c r="BL37" s="45">
        <f>Crew!G39</f>
        <v>230</v>
      </c>
      <c r="BM37" s="46">
        <f t="shared" si="0"/>
        <v>28.75</v>
      </c>
    </row>
    <row r="38" spans="1:65" ht="12" customHeight="1" x14ac:dyDescent="0.15">
      <c r="A38" s="16"/>
      <c r="B38" s="61"/>
      <c r="C38" s="59"/>
      <c r="D38" s="70"/>
      <c r="E38" s="71" t="s">
        <v>79</v>
      </c>
      <c r="F38" s="59" t="s">
        <v>64</v>
      </c>
      <c r="G38" s="59"/>
      <c r="H38" s="59"/>
      <c r="I38" s="70"/>
      <c r="J38" s="71" t="s">
        <v>79</v>
      </c>
      <c r="K38" s="16"/>
      <c r="BK38" s="19" t="str">
        <f>Crew!A38</f>
        <v>sound recordist</v>
      </c>
      <c r="BL38" s="45">
        <f>Crew!G40</f>
        <v>420</v>
      </c>
      <c r="BM38" s="46">
        <f t="shared" si="0"/>
        <v>52.5</v>
      </c>
    </row>
    <row r="39" spans="1:65" ht="12" customHeight="1" x14ac:dyDescent="0.15">
      <c r="A39" s="16"/>
      <c r="B39" s="61"/>
      <c r="C39" s="59"/>
      <c r="D39" s="70"/>
      <c r="E39" s="71" t="s">
        <v>79</v>
      </c>
      <c r="F39" s="59" t="s">
        <v>17</v>
      </c>
      <c r="G39" s="59"/>
      <c r="H39" s="59"/>
      <c r="I39" s="70"/>
      <c r="J39" s="71" t="s">
        <v>79</v>
      </c>
      <c r="K39" s="16"/>
      <c r="BK39" s="19" t="str">
        <f>Crew!A39</f>
        <v>boom op</v>
      </c>
      <c r="BL39" s="45">
        <f>Crew!G41</f>
        <v>200</v>
      </c>
      <c r="BM39" s="46">
        <f t="shared" si="0"/>
        <v>25</v>
      </c>
    </row>
    <row r="40" spans="1:65" ht="12" customHeight="1" x14ac:dyDescent="0.15">
      <c r="A40" s="16"/>
      <c r="B40" s="61"/>
      <c r="C40" s="59"/>
      <c r="D40" s="70"/>
      <c r="E40" s="71" t="s">
        <v>79</v>
      </c>
      <c r="F40" s="49"/>
      <c r="G40" s="49"/>
      <c r="H40" s="49"/>
      <c r="I40" s="70"/>
      <c r="J40" s="71"/>
      <c r="K40" s="16"/>
      <c r="BK40" s="19" t="str">
        <f>Crew!A40</f>
        <v>SFX - pyrotechnicians</v>
      </c>
      <c r="BL40" s="45">
        <f>Crew!G42</f>
        <v>220</v>
      </c>
      <c r="BM40" s="46">
        <f t="shared" si="0"/>
        <v>27.5</v>
      </c>
    </row>
    <row r="41" spans="1:65" ht="12" customHeight="1" x14ac:dyDescent="0.25">
      <c r="A41" s="16"/>
      <c r="B41" s="32"/>
      <c r="C41" s="32"/>
      <c r="D41" s="32"/>
      <c r="E41" s="32"/>
      <c r="F41" s="32"/>
      <c r="G41" s="32"/>
      <c r="H41" s="18"/>
      <c r="I41" s="16"/>
      <c r="J41" s="16"/>
      <c r="K41" s="16"/>
      <c r="BK41" s="19" t="str">
        <f>Crew!A41</f>
        <v>SFX assistant</v>
      </c>
      <c r="BL41" s="45">
        <f>Crew!G43</f>
        <v>190</v>
      </c>
      <c r="BM41" s="46">
        <f t="shared" si="0"/>
        <v>23.75</v>
      </c>
    </row>
    <row r="42" spans="1:65" ht="12" customHeight="1" x14ac:dyDescent="0.25">
      <c r="A42" s="16"/>
      <c r="B42" s="32"/>
      <c r="C42" s="32"/>
      <c r="D42" s="32"/>
      <c r="E42" s="32"/>
      <c r="F42" s="32"/>
      <c r="G42" s="32"/>
      <c r="H42" s="16"/>
      <c r="I42" s="16"/>
      <c r="J42" s="16"/>
      <c r="K42" s="16"/>
      <c r="BK42" s="19" t="str">
        <f>Crew!A42</f>
        <v>gaffer</v>
      </c>
      <c r="BL42" s="45">
        <f>Crew!G44</f>
        <v>190</v>
      </c>
      <c r="BM42" s="46">
        <f t="shared" si="0"/>
        <v>23.75</v>
      </c>
    </row>
    <row r="43" spans="1:65" ht="12" customHeight="1" x14ac:dyDescent="0.25">
      <c r="A43" s="16"/>
      <c r="B43" s="72"/>
      <c r="C43" s="73" t="s">
        <v>149</v>
      </c>
      <c r="D43" s="222" t="s">
        <v>346</v>
      </c>
      <c r="E43" s="222"/>
      <c r="F43" s="74">
        <f>Summary!B24</f>
        <v>469874</v>
      </c>
      <c r="G43" s="75" t="s">
        <v>65</v>
      </c>
      <c r="H43" s="52"/>
      <c r="I43" s="52"/>
      <c r="J43" s="52"/>
      <c r="K43" s="16"/>
      <c r="BK43" s="19" t="str">
        <f>Crew!A43</f>
        <v>electrician</v>
      </c>
      <c r="BL43" s="45">
        <f>Crew!G45</f>
        <v>220</v>
      </c>
      <c r="BM43" s="46">
        <f t="shared" si="0"/>
        <v>27.5</v>
      </c>
    </row>
    <row r="44" spans="1:65" ht="12" customHeight="1" x14ac:dyDescent="0.15">
      <c r="A44" s="16"/>
      <c r="B44" s="52"/>
      <c r="C44" s="52"/>
      <c r="D44" s="222"/>
      <c r="E44" s="222"/>
      <c r="F44" s="76"/>
      <c r="G44" s="75"/>
      <c r="H44" s="52"/>
      <c r="I44" s="41"/>
      <c r="J44" s="52"/>
      <c r="K44" s="16"/>
      <c r="BK44" s="19" t="e">
        <f>Crew!#REF!</f>
        <v>#REF!</v>
      </c>
      <c r="BL44" s="45">
        <f>Crew!G46</f>
        <v>190</v>
      </c>
      <c r="BM44" s="46">
        <f t="shared" si="0"/>
        <v>23.75</v>
      </c>
    </row>
    <row r="45" spans="1:65" ht="12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BK45" s="19" t="e">
        <f>Crew!#REF!</f>
        <v>#REF!</v>
      </c>
      <c r="BL45" s="45">
        <f>Crew!G47</f>
        <v>450</v>
      </c>
      <c r="BM45" s="46">
        <f t="shared" si="0"/>
        <v>56.25</v>
      </c>
    </row>
    <row r="46" spans="1:65" ht="12" customHeight="1" x14ac:dyDescent="0.25">
      <c r="A46" s="16"/>
      <c r="B46" s="77" t="s">
        <v>347</v>
      </c>
      <c r="C46" s="78"/>
      <c r="D46" s="32"/>
      <c r="E46" s="16"/>
      <c r="F46" s="77" t="s">
        <v>81</v>
      </c>
      <c r="G46" s="16"/>
      <c r="H46" s="16"/>
      <c r="I46" s="16"/>
      <c r="J46" s="16"/>
      <c r="K46" s="16"/>
      <c r="BK46" s="19" t="str">
        <f>Crew!A44</f>
        <v>genny op</v>
      </c>
      <c r="BL46" s="45">
        <f>Crew!G48</f>
        <v>220</v>
      </c>
      <c r="BM46" s="46">
        <f t="shared" si="0"/>
        <v>27.5</v>
      </c>
    </row>
    <row r="47" spans="1:65" ht="12" customHeight="1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BK47" s="19" t="str">
        <f>Crew!A45</f>
        <v>head grip</v>
      </c>
      <c r="BL47" s="45">
        <f>Crew!G49</f>
        <v>180</v>
      </c>
      <c r="BM47" s="46">
        <f t="shared" si="0"/>
        <v>22.5</v>
      </c>
    </row>
    <row r="48" spans="1:65" ht="12" customHeight="1" x14ac:dyDescent="0.15">
      <c r="A48" s="16"/>
      <c r="B48" s="61" t="s">
        <v>352</v>
      </c>
      <c r="C48" s="79">
        <v>0</v>
      </c>
      <c r="D48" s="80"/>
      <c r="E48" s="18"/>
      <c r="F48" s="81" t="s">
        <v>348</v>
      </c>
      <c r="G48" s="53"/>
      <c r="H48" s="16"/>
      <c r="I48" s="16"/>
      <c r="J48" s="16"/>
      <c r="K48" s="16"/>
      <c r="BK48" s="19" t="str">
        <f>Crew!A47</f>
        <v>armourer</v>
      </c>
      <c r="BL48" s="45">
        <f>Crew!G50</f>
        <v>90</v>
      </c>
      <c r="BM48" s="46">
        <f t="shared" si="0"/>
        <v>11.25</v>
      </c>
    </row>
    <row r="49" spans="1:65" ht="12" customHeight="1" x14ac:dyDescent="0.25">
      <c r="A49" s="16"/>
      <c r="B49" s="32"/>
      <c r="C49" s="32"/>
      <c r="D49" s="16"/>
      <c r="E49" s="16"/>
      <c r="F49" s="81" t="s">
        <v>349</v>
      </c>
      <c r="G49" s="53">
        <v>1</v>
      </c>
      <c r="H49" s="16"/>
      <c r="I49" s="16"/>
      <c r="J49" s="16"/>
      <c r="K49" s="16"/>
      <c r="BK49" s="19" t="str">
        <f>Crew!A51</f>
        <v>stunt coordinator</v>
      </c>
      <c r="BL49" s="45">
        <f>Crew!G51</f>
        <v>0</v>
      </c>
      <c r="BM49" s="46">
        <f t="shared" si="0"/>
        <v>0</v>
      </c>
    </row>
    <row r="50" spans="1:65" ht="12" customHeight="1" x14ac:dyDescent="0.25">
      <c r="A50" s="16"/>
      <c r="B50" s="32"/>
      <c r="C50" s="32"/>
      <c r="D50" s="16"/>
      <c r="E50" s="16"/>
      <c r="F50" s="81" t="s">
        <v>350</v>
      </c>
      <c r="G50" s="82">
        <f>SUM(F43/G49)</f>
        <v>469874</v>
      </c>
      <c r="H50" s="16"/>
      <c r="I50" s="16"/>
      <c r="J50" s="16"/>
      <c r="K50" s="16"/>
      <c r="BK50" s="19" t="str">
        <f>Crew!A52</f>
        <v>fight coordinator</v>
      </c>
      <c r="BL50" s="45">
        <f>Crew!G52</f>
        <v>0</v>
      </c>
      <c r="BM50" s="46">
        <f t="shared" si="0"/>
        <v>0</v>
      </c>
    </row>
    <row r="51" spans="1:65" ht="12" customHeight="1" x14ac:dyDescent="0.25">
      <c r="A51" s="16"/>
      <c r="B51" s="83"/>
      <c r="C51" s="84"/>
      <c r="D51" s="32"/>
      <c r="E51" s="32"/>
      <c r="F51" s="32"/>
      <c r="G51" s="32"/>
      <c r="H51" s="16"/>
      <c r="I51" s="16"/>
      <c r="J51" s="32"/>
      <c r="K51" s="16"/>
      <c r="BK51" s="19" t="str">
        <f>Crew!A48</f>
        <v>prop man</v>
      </c>
      <c r="BL51" s="45">
        <f>Crew!G53</f>
        <v>0</v>
      </c>
      <c r="BM51" s="46">
        <f t="shared" si="0"/>
        <v>0</v>
      </c>
    </row>
    <row r="52" spans="1:65" ht="12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BK52" s="19" t="str">
        <f>Crew!A50</f>
        <v>runner</v>
      </c>
      <c r="BL52" s="45">
        <f>Crew!G54</f>
        <v>0</v>
      </c>
      <c r="BM52" s="46">
        <f t="shared" si="0"/>
        <v>0</v>
      </c>
    </row>
    <row r="53" spans="1:65" ht="12" customHeight="1" x14ac:dyDescent="0.15">
      <c r="A53" s="16"/>
      <c r="B53" s="48" t="s">
        <v>353</v>
      </c>
      <c r="C53" s="16"/>
      <c r="D53" s="18"/>
      <c r="E53" s="16"/>
      <c r="F53" s="77" t="s">
        <v>351</v>
      </c>
      <c r="G53" s="16"/>
      <c r="H53" s="16"/>
      <c r="I53" s="16"/>
      <c r="J53" s="16"/>
      <c r="K53" s="16"/>
      <c r="BK53" s="19" t="str">
        <f>Crew!A49</f>
        <v>drivers camera truck etc</v>
      </c>
      <c r="BL53" s="45">
        <f>Crew!G55</f>
        <v>0</v>
      </c>
      <c r="BM53" s="46">
        <f t="shared" si="0"/>
        <v>0</v>
      </c>
    </row>
    <row r="54" spans="1:65" ht="12" customHeight="1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BK54" s="19">
        <f>Crew!A56</f>
        <v>0</v>
      </c>
      <c r="BL54" s="45">
        <f>Crew!G56</f>
        <v>0</v>
      </c>
      <c r="BM54" s="46">
        <f t="shared" si="0"/>
        <v>0</v>
      </c>
    </row>
    <row r="55" spans="1:65" ht="12" customHeight="1" x14ac:dyDescent="0.15">
      <c r="A55" s="16"/>
      <c r="B55" s="85"/>
      <c r="C55" s="86"/>
      <c r="D55" s="18"/>
      <c r="E55" s="16"/>
      <c r="F55" s="86" t="s">
        <v>354</v>
      </c>
      <c r="G55" s="87"/>
      <c r="H55" s="16"/>
      <c r="I55" s="16"/>
      <c r="J55" s="16"/>
      <c r="K55" s="16"/>
      <c r="BK55" s="22">
        <f>Crew!AB57</f>
        <v>0</v>
      </c>
      <c r="BL55" s="45">
        <f>Crew!G57</f>
        <v>0</v>
      </c>
      <c r="BM55" s="46">
        <f t="shared" si="0"/>
        <v>0</v>
      </c>
    </row>
    <row r="56" spans="1:65" ht="12" customHeight="1" x14ac:dyDescent="0.15">
      <c r="A56" s="16"/>
      <c r="B56" s="88"/>
      <c r="C56" s="86"/>
      <c r="D56" s="16"/>
      <c r="E56" s="16"/>
      <c r="F56" s="16"/>
      <c r="G56" s="16"/>
      <c r="H56" s="16"/>
      <c r="I56" s="16"/>
      <c r="J56" s="89"/>
      <c r="K56" s="16"/>
      <c r="BK56" s="22">
        <f>Crew!AB58</f>
        <v>0</v>
      </c>
      <c r="BL56" s="45">
        <f>Crew!G58</f>
        <v>0</v>
      </c>
      <c r="BM56" s="46">
        <f t="shared" si="0"/>
        <v>0</v>
      </c>
    </row>
    <row r="57" spans="1:65" ht="12" customHeight="1" x14ac:dyDescent="0.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65" ht="12" customHeight="1" x14ac:dyDescent="0.25">
      <c r="A58" s="16"/>
      <c r="B58" s="32"/>
      <c r="C58" s="32"/>
      <c r="D58" s="32"/>
      <c r="E58" s="32"/>
      <c r="F58" s="32"/>
      <c r="G58" s="16"/>
      <c r="H58" s="16"/>
      <c r="I58" s="16"/>
      <c r="J58" s="16"/>
      <c r="K58" s="16"/>
    </row>
    <row r="59" spans="1:65" ht="12" customHeight="1" x14ac:dyDescent="0.15">
      <c r="A59" s="16"/>
      <c r="B59" s="17"/>
      <c r="C59" s="16"/>
      <c r="D59" s="16"/>
      <c r="E59" s="16"/>
      <c r="F59" s="17" t="s">
        <v>355</v>
      </c>
      <c r="G59" s="16"/>
      <c r="H59" s="16"/>
      <c r="I59" s="16"/>
      <c r="J59" s="16"/>
      <c r="K59" s="16"/>
    </row>
    <row r="60" spans="1:65" ht="12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65" ht="12" customHeight="1" thickBot="1" x14ac:dyDescent="0.2">
      <c r="A61" s="16"/>
      <c r="B61" s="90"/>
      <c r="C61" s="90"/>
      <c r="D61" s="16"/>
      <c r="E61" s="16"/>
      <c r="F61" s="90"/>
      <c r="G61" s="90"/>
      <c r="H61" s="90"/>
      <c r="I61" s="16"/>
      <c r="J61" s="16"/>
      <c r="K61" s="16"/>
    </row>
    <row r="62" spans="1:65" x14ac:dyDescent="0.15">
      <c r="A62" s="16"/>
      <c r="B62" s="91" t="s">
        <v>69</v>
      </c>
      <c r="C62" s="16"/>
      <c r="D62" s="18"/>
      <c r="E62" s="16"/>
      <c r="F62" s="91" t="s">
        <v>69</v>
      </c>
      <c r="G62" s="16"/>
      <c r="H62" s="18"/>
      <c r="I62" s="16"/>
      <c r="J62" s="16"/>
      <c r="K62" s="16"/>
    </row>
    <row r="63" spans="1:65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65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x14ac:dyDescent="0.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x14ac:dyDescent="0.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x14ac:dyDescent="0.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x14ac:dyDescent="0.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x14ac:dyDescent="0.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x14ac:dyDescent="0.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x14ac:dyDescent="0.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x14ac:dyDescent="0.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x14ac:dyDescent="0.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</sheetData>
  <customSheetViews>
    <customSheetView guid="{AAE24E2A-B76F-4FC5-9E8B-F0101A834ACB}" scale="75" showPageBreaks="1" showGridLines="0" printArea="1" showRuler="0">
      <selection activeCell="G17" sqref="G17"/>
      <colBreaks count="147" manualBreakCount="147">
        <brk id="16" max="1048575" man="1"/>
        <brk id="256" min="4096" max="4102" man="1"/>
        <brk id="1739" max="2" man="1"/>
        <brk id="64" max="3" man="1"/>
        <brk id="33" max="10" man="1"/>
        <brk man="1"/>
        <brk man="1"/>
        <brk max="1048575" man="1"/>
        <brk id="50995" max="45321" man="1"/>
        <brk id="50442" max="39733" man="1"/>
        <brk min="34059" max="49151" man="1"/>
        <brk id="8758" max="3084" man="1"/>
        <brk id="3597" max="22072" man="1"/>
        <brk id="8249" max="2575" man="1"/>
        <brk id="12304" min="531" max="63802" man="1"/>
        <brk id="11836" max="6162" man="1"/>
        <brk id="22548" max="46143" man="1"/>
        <brk id="55360" max="49686" man="1"/>
        <brk id="34584" min="7" max="23363" man="1"/>
        <brk min="17689" max="49151" man="1"/>
        <brk id="62531" max="56857" man="1"/>
        <brk min="7707" max="38446" man="1"/>
        <brk id="33093" max="27419" man="1"/>
        <brk id="64795" min="36864" max="52806" man="1"/>
        <brk id="34631" max="28957" man="1"/>
        <brk id="12062" min="1601" max="57416" man="1"/>
        <brk id="27465" max="21791" man="1"/>
        <brk id="4353" max="20557" man="1"/>
        <brk id="2894" max="53507" man="1"/>
        <brk id="20560" max="5638" man="1"/>
        <brk id="36614" max="17233" man="1"/>
        <brk min="2311" max="49151" man="1"/>
        <brk id="7762" max="58375" man="1"/>
        <brk id="49236" max="34314" man="1"/>
        <brk min="5388" max="49151" man="1"/>
        <brk id="3416" max="54029" man="1"/>
        <brk min="6160" max="49151" man="1"/>
        <brk id="10075" max="60688" man="1"/>
        <brk id="50449" max="42588" man="1"/>
        <brk id="6749" max="57362" man="1"/>
        <brk man="1"/>
        <brk id="14" min="1302" max="24764" man="1"/>
        <brk id="1" max="36" man="1"/>
        <brk id="84" min="105" max="116" man="1"/>
        <brk id="97" max="120" man="1"/>
        <brk id="1289" min="40580" max="49151" man="1"/>
        <brk id="116" max="49151" man="1"/>
        <brk id="44864" min="117" max="4528" man="1"/>
        <brk min="9" max="1601" man="1"/>
        <brk id="12752" max="10" man="1"/>
        <brk man="1"/>
        <brk min="1601" max="25472" man="1"/>
        <brk id="512" min="120" max="64176" man="1"/>
        <brk id="39212" min="120" max="64176" man="1"/>
        <brk min="531" max="27612" man="1"/>
        <brk id="67" min="1289" max="50096" man="1"/>
        <brk id="117" min="4528" max="49151" man="1"/>
        <brk man="1"/>
        <brk id="146" min="1639" max="51504" man="1"/>
        <brk id="116" max="120" man="1"/>
        <brk max="49151" man="1"/>
        <brk id="44864" min="117" max="4528" man="1"/>
        <brk min="10" max="1601" man="1"/>
        <brk id="12752" max="10" man="1"/>
        <brk min="1601" max="25472" man="1"/>
        <brk man="1"/>
        <brk id="14" min="1302" max="24764" man="1"/>
        <brk id="39212" min="120" max="64176" man="1"/>
        <brk id="34693" min="37779" max="49739" man="1"/>
        <brk id="49557" min="34693" max="37779" man="1"/>
        <brk id="34693" min="37779" max="49739" man="1"/>
        <brk id="49557" min="34693" max="37779" man="1"/>
        <brk id="44916" max="1" man="1"/>
        <brk min="1" max="121" man="1"/>
        <brk id="18388" min="121" max="18392" man="1"/>
        <brk id="49151" min="44272" max="49739" man="1"/>
        <brk id="49557" min="524" max="61336" man="1"/>
        <brk id="34693" min="37779" max="49739" man="1"/>
        <brk id="16322" min="7954" max="51188" man="1"/>
        <brk id="7954" min="5888" max="14336" man="1"/>
        <brk id="65528" max="33280" man="1"/>
        <brk id="16592" min="121" max="21408" man="1"/>
        <brk id="120" min="46812" max="49151" man="1"/>
        <brk id="29768" min="1289" max="40580" man="1"/>
        <brk max="1601" man="1"/>
        <brk id="25472" man="1"/>
        <brk max="449" man="1"/>
        <brk min="8" max="49151" man="1"/>
        <brk id="116" max="524" man="1"/>
        <brk id="61336" min="120" max="46980" man="1"/>
        <brk id="40660" min="1302" max="42912" man="1"/>
        <brk id="120" min="46812" max="49151" man="1"/>
        <brk min="1" max="117" man="1"/>
        <brk id="1601" min="25472" max="49409" man="1"/>
        <brk id="2048" max="14" man="1"/>
        <brk man="1"/>
        <brk id="120" min="46980" max="49151" man="1"/>
        <brk id="44866" man="1"/>
        <brk id="4528" max="10" man="1"/>
        <brk id="10" min="1289" max="40580" man="1"/>
        <brk max="1601" man="1"/>
        <brk id="25472" man="1"/>
        <brk max="1" man="1"/>
        <brk man="1"/>
        <brk id="1" min="49151" max="53184" man="1"/>
        <brk id="4004" man="1"/>
        <brk min="28" max="116" man="1"/>
        <brk max="6" man="1"/>
        <brk id="4104" min="1221" max="57080" man="1"/>
        <brk man="1"/>
        <brk max="34" man="1"/>
        <brk id="13" min="1" max="515" man="1"/>
        <brk id="1029" min="1543" max="2057" man="1"/>
        <brk id="2571" min="3085" max="3584" man="1"/>
        <brk man="1"/>
        <brk man="1"/>
        <brk man="1"/>
        <brk id="10" max="4104" man="1"/>
        <brk man="1"/>
        <brk min="49" max="531" man="1"/>
        <brk min="1222" max="4280" man="1"/>
        <brk man="1"/>
        <brk man="1"/>
        <brk man="1"/>
        <brk min="120" max="55748" man="1"/>
        <brk id="46812" max="42" man="1"/>
        <brk min="10" max="1289" man="1"/>
        <brk id="40580" man="1"/>
        <brk max="1" man="1"/>
        <brk man="1"/>
        <brk id="1" man="1"/>
        <brk min="1" max="49739" man="1"/>
        <brk id="49557" min="34693" max="37779" man="1"/>
        <brk id="34693" min="37779" max="49739" man="1"/>
        <brk id="49557" min="34693" max="37779" man="1"/>
        <brk id="34693" min="37779" max="49739" man="1"/>
        <brk id="49557" min="34693" max="37779" man="1"/>
        <brk id="34693" min="37779" max="49739" man="1"/>
        <brk id="49557" min="34693" max="37779" man="1"/>
        <brk id="34693" min="37779" max="49739" man="1"/>
        <brk id="49557" min="34693" max="37779" man="1"/>
        <brk min="8243" max="12320" man="1"/>
        <brk id="26471" min="11808" max="17505" man="1"/>
        <brk id="27756" min="24864" max="25697" man="1"/>
        <brk id="29793" min="8292" max="25964" man="1"/>
        <brk id="8304" min="29285" max="30309" man="1"/>
        <brk id="28276" min="26998" max="28429" man="1"/>
      </colBreaks>
      <pageMargins left="0.7" right="0.7" top="0.75" bottom="0.75" header="0.3" footer="0.3"/>
      <printOptions horizontalCentered="1"/>
      <pageSetup paperSize="9" scale="75" orientation="portrait" horizontalDpi="300" verticalDpi="300"/>
      <headerFooter>
        <oddFooter>&amp;Cpage 1&amp;RMotion Picture House srl_x000D_Via Moscati 10/B_x000D_20154 Milano - Italy_x000D_tel. +39.02.315041_x000D_fax +39.02.31275_x000D_email : info@motionpicturehouse.com</oddFooter>
      </headerFooter>
    </customSheetView>
  </customSheetViews>
  <mergeCells count="3">
    <mergeCell ref="D44:E44"/>
    <mergeCell ref="B4:J4"/>
    <mergeCell ref="D43:E43"/>
  </mergeCells>
  <phoneticPr fontId="0" type="noConversion"/>
  <printOptions horizontalCentered="1"/>
  <pageMargins left="0.11811023622047245" right="0.19685039370078741" top="0.59055118110236227" bottom="0.27559055118110237" header="0.51181102362204722" footer="0.51181102362204722"/>
  <pageSetup paperSize="9" scale="75" orientation="portrait" horizontalDpi="300" verticalDpi="300"/>
  <headerFooter>
    <oddFooter>&amp;Cpage 1</oddFooter>
  </headerFooter>
  <colBreaks count="1" manualBreakCount="1">
    <brk id="16" max="1048575" man="1"/>
  </colBreak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="150" zoomScaleNormal="150" zoomScalePageLayoutView="150" workbookViewId="0">
      <selection activeCell="A35" sqref="A35"/>
    </sheetView>
  </sheetViews>
  <sheetFormatPr baseColWidth="10" defaultColWidth="9.19921875" defaultRowHeight="16" x14ac:dyDescent="0.25"/>
  <cols>
    <col min="1" max="1" width="39.59765625" style="22" customWidth="1"/>
    <col min="2" max="2" width="17.19921875" style="19" customWidth="1"/>
    <col min="3" max="3" width="11.796875" style="20" customWidth="1"/>
    <col min="4" max="4" width="14.3984375" style="21" customWidth="1"/>
    <col min="5" max="5" width="16.3984375" style="26" customWidth="1"/>
    <col min="6" max="6" width="14.796875" style="26" customWidth="1"/>
    <col min="7" max="16384" width="9.19921875" style="26"/>
  </cols>
  <sheetData>
    <row r="1" spans="1:6" ht="17" x14ac:dyDescent="0.25">
      <c r="A1" s="34" t="s">
        <v>358</v>
      </c>
      <c r="B1" s="92"/>
      <c r="C1" s="93"/>
      <c r="D1" s="94"/>
      <c r="E1" s="29"/>
      <c r="F1" s="29"/>
    </row>
    <row r="2" spans="1:6" ht="17" x14ac:dyDescent="0.25">
      <c r="A2" s="95"/>
      <c r="B2" s="96"/>
      <c r="C2" s="97"/>
      <c r="D2" s="96"/>
      <c r="E2" s="29"/>
      <c r="F2" s="29"/>
    </row>
    <row r="3" spans="1:6" ht="17" x14ac:dyDescent="0.25">
      <c r="A3" s="95"/>
      <c r="B3" s="98" t="s">
        <v>142</v>
      </c>
      <c r="C3" s="98" t="s">
        <v>19</v>
      </c>
      <c r="D3" s="98" t="s">
        <v>124</v>
      </c>
      <c r="E3" s="99" t="s">
        <v>141</v>
      </c>
      <c r="F3" s="99" t="s">
        <v>148</v>
      </c>
    </row>
    <row r="4" spans="1:6" ht="21.75" customHeight="1" x14ac:dyDescent="0.25">
      <c r="A4" s="100" t="s">
        <v>359</v>
      </c>
      <c r="B4" s="101">
        <f>Preprod!D43</f>
        <v>4555</v>
      </c>
      <c r="C4" s="102"/>
      <c r="D4" s="103">
        <f t="shared" ref="D4:D19" si="0">B4*C4</f>
        <v>0</v>
      </c>
      <c r="E4" s="104">
        <f>SUM(Preprod!E43)</f>
        <v>0</v>
      </c>
      <c r="F4" s="104">
        <f t="shared" ref="F4:F18" si="1">SUM(B4-E4)</f>
        <v>4555</v>
      </c>
    </row>
    <row r="5" spans="1:6" ht="21.75" customHeight="1" x14ac:dyDescent="0.25">
      <c r="A5" s="100" t="s">
        <v>23</v>
      </c>
      <c r="B5" s="101">
        <f>Cast!G35</f>
        <v>0</v>
      </c>
      <c r="C5" s="102"/>
      <c r="D5" s="103">
        <f t="shared" si="0"/>
        <v>0</v>
      </c>
      <c r="E5" s="104">
        <f>SUM(Cast!H35)</f>
        <v>0</v>
      </c>
      <c r="F5" s="104">
        <f t="shared" si="1"/>
        <v>0</v>
      </c>
    </row>
    <row r="6" spans="1:6" ht="21.75" customHeight="1" x14ac:dyDescent="0.25">
      <c r="A6" s="100" t="s">
        <v>360</v>
      </c>
      <c r="B6" s="101">
        <f>Crew!I9</f>
        <v>0</v>
      </c>
      <c r="C6" s="102"/>
      <c r="D6" s="103">
        <f t="shared" si="0"/>
        <v>0</v>
      </c>
      <c r="E6" s="104">
        <f>SUM(Crew!J9)</f>
        <v>0</v>
      </c>
      <c r="F6" s="104">
        <f t="shared" si="1"/>
        <v>0</v>
      </c>
    </row>
    <row r="7" spans="1:6" ht="21.75" customHeight="1" x14ac:dyDescent="0.25">
      <c r="A7" s="105" t="s">
        <v>361</v>
      </c>
      <c r="B7" s="101">
        <f>Crew!I61</f>
        <v>335319</v>
      </c>
      <c r="C7" s="102"/>
      <c r="D7" s="103">
        <f t="shared" si="0"/>
        <v>0</v>
      </c>
      <c r="E7" s="104">
        <f>SUM(Crew!J61)</f>
        <v>0</v>
      </c>
      <c r="F7" s="104">
        <f t="shared" si="1"/>
        <v>335319</v>
      </c>
    </row>
    <row r="8" spans="1:6" ht="21.75" customHeight="1" x14ac:dyDescent="0.25">
      <c r="A8" s="100" t="s">
        <v>362</v>
      </c>
      <c r="B8" s="101">
        <f>StudioLoc!E17</f>
        <v>0</v>
      </c>
      <c r="C8" s="102"/>
      <c r="D8" s="103">
        <f t="shared" si="0"/>
        <v>0</v>
      </c>
      <c r="E8" s="104">
        <f>SUM(StudioLoc!F17)</f>
        <v>0</v>
      </c>
      <c r="F8" s="104">
        <f t="shared" si="1"/>
        <v>0</v>
      </c>
    </row>
    <row r="9" spans="1:6" ht="21.75" customHeight="1" x14ac:dyDescent="0.25">
      <c r="A9" s="100" t="s">
        <v>49</v>
      </c>
      <c r="B9" s="101">
        <f>StudioLoc!E32</f>
        <v>0</v>
      </c>
      <c r="C9" s="102"/>
      <c r="D9" s="103">
        <f t="shared" si="0"/>
        <v>0</v>
      </c>
      <c r="E9" s="104">
        <f>SUM(StudioLoc!F32)</f>
        <v>0</v>
      </c>
      <c r="F9" s="104">
        <f t="shared" si="1"/>
        <v>0</v>
      </c>
    </row>
    <row r="10" spans="1:6" ht="21.75" customHeight="1" x14ac:dyDescent="0.25">
      <c r="A10" s="100" t="s">
        <v>363</v>
      </c>
      <c r="B10" s="101">
        <f>StudioLoc!E51</f>
        <v>0</v>
      </c>
      <c r="C10" s="102"/>
      <c r="D10" s="103">
        <f t="shared" si="0"/>
        <v>0</v>
      </c>
      <c r="E10" s="104">
        <f>SUM(StudioLoc!F51)</f>
        <v>0</v>
      </c>
      <c r="F10" s="104">
        <f t="shared" si="1"/>
        <v>0</v>
      </c>
    </row>
    <row r="11" spans="1:6" ht="21.75" customHeight="1" x14ac:dyDescent="0.25">
      <c r="A11" s="100" t="s">
        <v>364</v>
      </c>
      <c r="B11" s="101">
        <f>EquipTrans!D25</f>
        <v>0</v>
      </c>
      <c r="C11" s="102"/>
      <c r="D11" s="103">
        <f t="shared" si="0"/>
        <v>0</v>
      </c>
      <c r="E11" s="104">
        <f>SUM(EquipTrans!E25)</f>
        <v>0</v>
      </c>
      <c r="F11" s="104">
        <f t="shared" si="1"/>
        <v>0</v>
      </c>
    </row>
    <row r="12" spans="1:6" ht="21.75" customHeight="1" x14ac:dyDescent="0.25">
      <c r="A12" s="100" t="s">
        <v>365</v>
      </c>
      <c r="B12" s="101">
        <f>EquipTrans!D48</f>
        <v>0</v>
      </c>
      <c r="C12" s="102"/>
      <c r="D12" s="103">
        <f t="shared" si="0"/>
        <v>0</v>
      </c>
      <c r="E12" s="104">
        <f>SUM(EquipTrans!E48)</f>
        <v>0</v>
      </c>
      <c r="F12" s="104">
        <f t="shared" si="1"/>
        <v>0</v>
      </c>
    </row>
    <row r="13" spans="1:6" ht="21.75" customHeight="1" x14ac:dyDescent="0.25">
      <c r="A13" s="100" t="s">
        <v>60</v>
      </c>
      <c r="B13" s="101">
        <f>EquipTrans!D58</f>
        <v>0</v>
      </c>
      <c r="C13" s="102"/>
      <c r="D13" s="103">
        <f t="shared" si="0"/>
        <v>0</v>
      </c>
      <c r="E13" s="104">
        <f>SUM(EquipTrans!E58)</f>
        <v>0</v>
      </c>
      <c r="F13" s="104">
        <f t="shared" si="1"/>
        <v>0</v>
      </c>
    </row>
    <row r="14" spans="1:6" ht="21.75" customHeight="1" x14ac:dyDescent="0.25">
      <c r="A14" s="100" t="s">
        <v>366</v>
      </c>
      <c r="B14" s="101">
        <f>Postprod!E9</f>
        <v>0</v>
      </c>
      <c r="C14" s="102"/>
      <c r="D14" s="103">
        <f t="shared" si="0"/>
        <v>0</v>
      </c>
      <c r="E14" s="104">
        <f>SUM(Postprod!F9)</f>
        <v>0</v>
      </c>
      <c r="F14" s="104">
        <f t="shared" si="1"/>
        <v>0</v>
      </c>
    </row>
    <row r="15" spans="1:6" ht="21.75" customHeight="1" x14ac:dyDescent="0.25">
      <c r="A15" s="100" t="s">
        <v>367</v>
      </c>
      <c r="B15" s="101">
        <f>Postprod!E60</f>
        <v>0</v>
      </c>
      <c r="C15" s="102"/>
      <c r="D15" s="103">
        <f t="shared" si="0"/>
        <v>0</v>
      </c>
      <c r="E15" s="104">
        <f>SUM(Postprod!F60)</f>
        <v>0</v>
      </c>
      <c r="F15" s="104">
        <f t="shared" si="1"/>
        <v>0</v>
      </c>
    </row>
    <row r="16" spans="1:6" ht="21.75" customHeight="1" x14ac:dyDescent="0.25">
      <c r="A16" s="100" t="s">
        <v>368</v>
      </c>
      <c r="B16" s="103">
        <f>'Travel Buyout'!E39</f>
        <v>0</v>
      </c>
      <c r="C16" s="102"/>
      <c r="D16" s="103">
        <f t="shared" si="0"/>
        <v>0</v>
      </c>
      <c r="E16" s="104">
        <f>SUM('Travel Buyout'!F39)</f>
        <v>0</v>
      </c>
      <c r="F16" s="104">
        <f t="shared" si="1"/>
        <v>0</v>
      </c>
    </row>
    <row r="17" spans="1:6" ht="21.75" customHeight="1" x14ac:dyDescent="0.25">
      <c r="A17" s="100" t="s">
        <v>369</v>
      </c>
      <c r="B17" s="101">
        <f>'Travel Buyout'!E61</f>
        <v>0</v>
      </c>
      <c r="C17" s="102"/>
      <c r="D17" s="103">
        <f t="shared" si="0"/>
        <v>0</v>
      </c>
      <c r="E17" s="104">
        <f>SUM('Travel Buyout'!F61)</f>
        <v>0</v>
      </c>
      <c r="F17" s="104">
        <f t="shared" si="1"/>
        <v>0</v>
      </c>
    </row>
    <row r="18" spans="1:6" ht="21.75" customHeight="1" x14ac:dyDescent="0.25">
      <c r="A18" s="100" t="s">
        <v>370</v>
      </c>
      <c r="B18" s="101">
        <f>(Cast!F33+Crew!H59+Postprod!D42+'Travel Buyout'!D59+Crew!H7)</f>
        <v>0</v>
      </c>
      <c r="C18" s="102"/>
      <c r="D18" s="103">
        <f t="shared" si="0"/>
        <v>0</v>
      </c>
      <c r="E18" s="106">
        <f>SUM(Cast!J35+Crew!L9+Crew!L61+Postprod!H43+'Travel Buyout'!H61)</f>
        <v>0</v>
      </c>
      <c r="F18" s="104">
        <f t="shared" si="1"/>
        <v>0</v>
      </c>
    </row>
    <row r="19" spans="1:6" ht="21.75" customHeight="1" x14ac:dyDescent="0.25">
      <c r="A19" s="100" t="s">
        <v>119</v>
      </c>
      <c r="B19" s="103">
        <v>130000</v>
      </c>
      <c r="C19" s="102"/>
      <c r="D19" s="103">
        <f t="shared" si="0"/>
        <v>0</v>
      </c>
      <c r="E19" s="107"/>
      <c r="F19" s="104">
        <f>SUM((B19+(B19*C19))-E19)</f>
        <v>130000</v>
      </c>
    </row>
    <row r="20" spans="1:6" ht="21.75" customHeight="1" x14ac:dyDescent="0.25">
      <c r="A20" s="108" t="s">
        <v>45</v>
      </c>
      <c r="B20" s="101">
        <f>SUM(B4:B19)</f>
        <v>469874</v>
      </c>
      <c r="C20" s="109"/>
      <c r="D20" s="101">
        <f>SUM(D4:D19)</f>
        <v>0</v>
      </c>
      <c r="E20" s="110"/>
      <c r="F20" s="111"/>
    </row>
    <row r="21" spans="1:6" ht="21.75" customHeight="1" x14ac:dyDescent="0.25">
      <c r="A21" s="112"/>
      <c r="B21" s="113"/>
      <c r="C21" s="114"/>
      <c r="D21" s="113"/>
      <c r="E21" s="29"/>
      <c r="F21" s="29"/>
    </row>
    <row r="22" spans="1:6" ht="14.25" customHeight="1" x14ac:dyDescent="0.25">
      <c r="A22" s="114"/>
      <c r="B22" s="115" t="s">
        <v>16</v>
      </c>
      <c r="C22" s="29"/>
      <c r="D22" s="29"/>
      <c r="E22" s="29" t="s">
        <v>36</v>
      </c>
      <c r="F22" s="29"/>
    </row>
    <row r="23" spans="1:6" ht="21.75" customHeight="1" x14ac:dyDescent="0.25">
      <c r="A23" s="108" t="s">
        <v>75</v>
      </c>
      <c r="B23" s="116">
        <v>-0.4</v>
      </c>
      <c r="C23" s="29"/>
      <c r="D23" s="29"/>
      <c r="E23" s="117" t="s">
        <v>141</v>
      </c>
      <c r="F23" s="117" t="s">
        <v>148</v>
      </c>
    </row>
    <row r="24" spans="1:6" ht="21.75" customHeight="1" x14ac:dyDescent="0.25">
      <c r="A24" s="118" t="s">
        <v>150</v>
      </c>
      <c r="B24" s="119">
        <f>ROUND(B20+D20,-0.01)</f>
        <v>469874</v>
      </c>
      <c r="C24" s="29"/>
      <c r="D24" s="29"/>
      <c r="E24" s="120">
        <f>SUM(E4:E20)</f>
        <v>0</v>
      </c>
      <c r="F24" s="121">
        <f>SUM(B24-E24)</f>
        <v>469874</v>
      </c>
    </row>
    <row r="25" spans="1:6" ht="0.75" customHeight="1" x14ac:dyDescent="0.25">
      <c r="A25" s="26"/>
      <c r="B25" s="122">
        <v>1936.27</v>
      </c>
      <c r="E25" s="29"/>
      <c r="F25" s="110"/>
    </row>
    <row r="26" spans="1:6" x14ac:dyDescent="0.25">
      <c r="A26" s="29"/>
      <c r="B26" s="123"/>
      <c r="C26" s="124"/>
      <c r="D26" s="125"/>
      <c r="E26" s="126"/>
      <c r="F26" s="127">
        <f>F24/B24</f>
        <v>1</v>
      </c>
    </row>
    <row r="27" spans="1:6" x14ac:dyDescent="0.25">
      <c r="A27" s="29"/>
      <c r="B27" s="123"/>
      <c r="C27" s="124"/>
      <c r="D27" s="125"/>
      <c r="E27" s="29"/>
      <c r="F27" s="29"/>
    </row>
    <row r="28" spans="1:6" x14ac:dyDescent="0.25">
      <c r="A28" s="221" t="s">
        <v>37</v>
      </c>
      <c r="B28" s="129"/>
      <c r="C28" s="130"/>
      <c r="D28" s="131"/>
      <c r="E28" s="29"/>
      <c r="F28" s="29"/>
    </row>
    <row r="29" spans="1:6" x14ac:dyDescent="0.25">
      <c r="A29" s="221" t="s">
        <v>143</v>
      </c>
      <c r="B29" s="129"/>
      <c r="C29" s="130"/>
      <c r="D29" s="131"/>
      <c r="E29" s="29"/>
      <c r="F29" s="29"/>
    </row>
    <row r="30" spans="1:6" x14ac:dyDescent="0.25">
      <c r="A30" s="221" t="s">
        <v>73</v>
      </c>
      <c r="B30" s="129"/>
      <c r="C30" s="130"/>
      <c r="D30" s="131"/>
      <c r="E30" s="29"/>
      <c r="F30" s="29"/>
    </row>
    <row r="31" spans="1:6" x14ac:dyDescent="0.25">
      <c r="A31" s="221" t="s">
        <v>74</v>
      </c>
      <c r="B31" s="129"/>
      <c r="C31" s="130"/>
      <c r="D31" s="131"/>
      <c r="E31" s="29"/>
      <c r="F31" s="29"/>
    </row>
    <row r="32" spans="1:6" x14ac:dyDescent="0.25">
      <c r="A32" s="221" t="s">
        <v>144</v>
      </c>
      <c r="B32" s="129"/>
      <c r="C32" s="130"/>
      <c r="D32" s="131"/>
      <c r="E32" s="29"/>
      <c r="F32" s="29"/>
    </row>
    <row r="33" spans="1:6" x14ac:dyDescent="0.25">
      <c r="A33" s="128"/>
      <c r="B33" s="129"/>
      <c r="C33" s="130"/>
      <c r="D33" s="131"/>
      <c r="E33" s="29"/>
      <c r="F33" s="29"/>
    </row>
  </sheetData>
  <customSheetViews>
    <customSheetView guid="{AAE24E2A-B76F-4FC5-9E8B-F0101A834ACB}" scale="75" showRuler="0" topLeftCell="A16">
      <selection activeCell="E24" sqref="E24"/>
      <pageMargins left="0.7" right="0.7" top="0.75" bottom="0.75" header="0.3" footer="0.3"/>
      <printOptions horizontalCentered="1"/>
      <pageSetup paperSize="9" scale="75" orientation="portrait" horizontalDpi="300" verticalDpi="300"/>
      <headerFooter>
        <oddHeader>&amp;CMotion Picture House</oddHeader>
        <oddFooter>&amp;Cpage 2</oddFooter>
      </headerFooter>
    </customSheetView>
  </customSheetViews>
  <phoneticPr fontId="0" type="noConversion"/>
  <printOptions horizontalCentered="1"/>
  <pageMargins left="0.31496062992125984" right="0.19685039370078741" top="1.7716535433070868" bottom="0.27559055118110237" header="0.51181102362204722" footer="0.51181102362204722"/>
  <pageSetup paperSize="9" scale="75" orientation="portrait" horizontalDpi="300" verticalDpi="300"/>
  <headerFooter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opLeftCell="A25" zoomScale="150" zoomScaleNormal="150" zoomScalePageLayoutView="150" workbookViewId="0">
      <selection activeCell="C36" sqref="C36"/>
    </sheetView>
  </sheetViews>
  <sheetFormatPr baseColWidth="10" defaultColWidth="9.19921875" defaultRowHeight="16" x14ac:dyDescent="0.25"/>
  <cols>
    <col min="1" max="1" width="61.796875" style="22" customWidth="1"/>
    <col min="2" max="2" width="7" style="22" customWidth="1"/>
    <col min="3" max="3" width="13.3984375" style="19" customWidth="1"/>
    <col min="4" max="4" width="15.19921875" style="19" customWidth="1"/>
    <col min="5" max="5" width="17" style="149" customWidth="1"/>
    <col min="6" max="6" width="16.796875" style="26" customWidth="1"/>
    <col min="7" max="16384" width="9.19921875" style="26"/>
  </cols>
  <sheetData>
    <row r="1" spans="1:6" x14ac:dyDescent="0.25">
      <c r="A1" s="132" t="s">
        <v>137</v>
      </c>
      <c r="B1" s="41"/>
      <c r="C1" s="41"/>
      <c r="D1" s="41"/>
      <c r="E1" s="133"/>
      <c r="F1" s="29"/>
    </row>
    <row r="2" spans="1:6" x14ac:dyDescent="0.25">
      <c r="A2" s="91"/>
      <c r="B2" s="54"/>
      <c r="C2" s="54"/>
      <c r="D2" s="54"/>
      <c r="E2" s="133"/>
      <c r="F2" s="29"/>
    </row>
    <row r="3" spans="1:6" x14ac:dyDescent="0.25">
      <c r="A3" s="132" t="s">
        <v>20</v>
      </c>
      <c r="B3" s="134" t="s">
        <v>72</v>
      </c>
      <c r="C3" s="134" t="s">
        <v>48</v>
      </c>
      <c r="D3" s="134" t="s">
        <v>142</v>
      </c>
      <c r="E3" s="135" t="s">
        <v>141</v>
      </c>
      <c r="F3" s="136" t="s">
        <v>148</v>
      </c>
    </row>
    <row r="4" spans="1:6" x14ac:dyDescent="0.25">
      <c r="A4" s="137" t="s">
        <v>33</v>
      </c>
      <c r="B4" s="138">
        <v>2</v>
      </c>
      <c r="C4" s="139"/>
      <c r="D4" s="140"/>
      <c r="E4" s="141"/>
      <c r="F4" s="104">
        <f t="shared" ref="F4:F14" si="0">SUM(D4-E4)</f>
        <v>0</v>
      </c>
    </row>
    <row r="5" spans="1:6" x14ac:dyDescent="0.25">
      <c r="A5" s="137" t="s">
        <v>123</v>
      </c>
      <c r="B5" s="138">
        <v>2</v>
      </c>
      <c r="C5" s="139"/>
      <c r="D5" s="140"/>
      <c r="E5" s="141"/>
      <c r="F5" s="104">
        <f t="shared" si="0"/>
        <v>0</v>
      </c>
    </row>
    <row r="6" spans="1:6" x14ac:dyDescent="0.25">
      <c r="A6" s="137" t="s">
        <v>122</v>
      </c>
      <c r="B6" s="138">
        <v>3</v>
      </c>
      <c r="C6" s="139"/>
      <c r="D6" s="140"/>
      <c r="E6" s="141"/>
      <c r="F6" s="104">
        <f t="shared" si="0"/>
        <v>0</v>
      </c>
    </row>
    <row r="7" spans="1:6" x14ac:dyDescent="0.25">
      <c r="A7" s="137" t="s">
        <v>136</v>
      </c>
      <c r="B7" s="138"/>
      <c r="C7" s="139"/>
      <c r="D7" s="140"/>
      <c r="E7" s="141"/>
      <c r="F7" s="104">
        <f t="shared" si="0"/>
        <v>0</v>
      </c>
    </row>
    <row r="8" spans="1:6" x14ac:dyDescent="0.25">
      <c r="A8" s="137" t="s">
        <v>135</v>
      </c>
      <c r="B8" s="138"/>
      <c r="C8" s="139"/>
      <c r="D8" s="140"/>
      <c r="E8" s="141"/>
      <c r="F8" s="104">
        <f t="shared" si="0"/>
        <v>0</v>
      </c>
    </row>
    <row r="9" spans="1:6" x14ac:dyDescent="0.25">
      <c r="A9" s="142" t="s">
        <v>134</v>
      </c>
      <c r="B9" s="143"/>
      <c r="C9" s="144"/>
      <c r="D9" s="140"/>
      <c r="E9" s="141"/>
      <c r="F9" s="104">
        <f t="shared" si="0"/>
        <v>0</v>
      </c>
    </row>
    <row r="10" spans="1:6" x14ac:dyDescent="0.25">
      <c r="A10" s="142" t="s">
        <v>112</v>
      </c>
      <c r="B10" s="143"/>
      <c r="C10" s="144"/>
      <c r="D10" s="140"/>
      <c r="E10" s="141"/>
      <c r="F10" s="104">
        <f t="shared" si="0"/>
        <v>0</v>
      </c>
    </row>
    <row r="11" spans="1:6" x14ac:dyDescent="0.25">
      <c r="A11" s="142" t="s">
        <v>133</v>
      </c>
      <c r="B11" s="143"/>
      <c r="C11" s="144"/>
      <c r="D11" s="140"/>
      <c r="E11" s="141"/>
      <c r="F11" s="104">
        <f t="shared" si="0"/>
        <v>0</v>
      </c>
    </row>
    <row r="12" spans="1:6" x14ac:dyDescent="0.25">
      <c r="A12" s="142" t="s">
        <v>71</v>
      </c>
      <c r="B12" s="143"/>
      <c r="C12" s="144"/>
      <c r="D12" s="140"/>
      <c r="E12" s="141"/>
      <c r="F12" s="104">
        <f t="shared" si="0"/>
        <v>0</v>
      </c>
    </row>
    <row r="13" spans="1:6" x14ac:dyDescent="0.25">
      <c r="A13" s="53"/>
      <c r="B13" s="53"/>
      <c r="C13" s="139"/>
      <c r="D13" s="140">
        <f>B13*C13</f>
        <v>0</v>
      </c>
      <c r="E13" s="141"/>
      <c r="F13" s="104">
        <f t="shared" si="0"/>
        <v>0</v>
      </c>
    </row>
    <row r="14" spans="1:6" x14ac:dyDescent="0.25">
      <c r="A14" s="53"/>
      <c r="B14" s="53"/>
      <c r="C14" s="139"/>
      <c r="D14" s="140">
        <f>B14*C14</f>
        <v>0</v>
      </c>
      <c r="E14" s="141"/>
      <c r="F14" s="104">
        <f t="shared" si="0"/>
        <v>0</v>
      </c>
    </row>
    <row r="15" spans="1:6" x14ac:dyDescent="0.25">
      <c r="A15" s="52"/>
      <c r="B15" s="61"/>
      <c r="C15" s="145" t="s">
        <v>167</v>
      </c>
      <c r="D15" s="146">
        <f>SUM(D4:D14)</f>
        <v>0</v>
      </c>
      <c r="E15" s="104">
        <f>SUM(E4:E14)</f>
        <v>0</v>
      </c>
      <c r="F15" s="104">
        <f>SUM(F4:F14)</f>
        <v>0</v>
      </c>
    </row>
    <row r="16" spans="1:6" x14ac:dyDescent="0.25">
      <c r="A16" s="147"/>
      <c r="B16" s="148"/>
      <c r="C16" s="148"/>
      <c r="D16" s="148"/>
    </row>
    <row r="17" spans="1:6" x14ac:dyDescent="0.25">
      <c r="A17" s="150" t="s">
        <v>127</v>
      </c>
      <c r="B17" s="134" t="s">
        <v>72</v>
      </c>
      <c r="C17" s="134"/>
      <c r="D17" s="134" t="s">
        <v>142</v>
      </c>
      <c r="E17" s="104"/>
      <c r="F17" s="151"/>
    </row>
    <row r="18" spans="1:6" x14ac:dyDescent="0.25">
      <c r="A18" s="142" t="s">
        <v>54</v>
      </c>
      <c r="B18" s="143">
        <v>12</v>
      </c>
      <c r="C18" s="144">
        <v>280</v>
      </c>
      <c r="D18" s="140">
        <f t="shared" ref="D18:D28" si="1">B18*C18</f>
        <v>3360</v>
      </c>
      <c r="E18" s="141"/>
      <c r="F18" s="104">
        <f t="shared" ref="F18:F30" si="2">SUM(D18-E18)</f>
        <v>3360</v>
      </c>
    </row>
    <row r="19" spans="1:6" x14ac:dyDescent="0.25">
      <c r="A19" s="142" t="s">
        <v>126</v>
      </c>
      <c r="B19" s="143">
        <v>1</v>
      </c>
      <c r="C19" s="144">
        <v>600</v>
      </c>
      <c r="D19" s="140">
        <f t="shared" si="1"/>
        <v>600</v>
      </c>
      <c r="E19" s="141"/>
      <c r="F19" s="104">
        <f t="shared" si="2"/>
        <v>600</v>
      </c>
    </row>
    <row r="20" spans="1:6" x14ac:dyDescent="0.25">
      <c r="A20" s="142" t="s">
        <v>112</v>
      </c>
      <c r="B20" s="143"/>
      <c r="C20" s="144"/>
      <c r="D20" s="140">
        <f t="shared" si="1"/>
        <v>0</v>
      </c>
      <c r="E20" s="141"/>
      <c r="F20" s="104">
        <f t="shared" si="2"/>
        <v>0</v>
      </c>
    </row>
    <row r="21" spans="1:6" x14ac:dyDescent="0.25">
      <c r="A21" s="142" t="s">
        <v>125</v>
      </c>
      <c r="B21" s="143"/>
      <c r="C21" s="144"/>
      <c r="D21" s="140">
        <f t="shared" si="1"/>
        <v>0</v>
      </c>
      <c r="E21" s="141"/>
      <c r="F21" s="104">
        <f t="shared" si="2"/>
        <v>0</v>
      </c>
    </row>
    <row r="22" spans="1:6" x14ac:dyDescent="0.25">
      <c r="A22" s="142" t="s">
        <v>128</v>
      </c>
      <c r="B22" s="143">
        <v>7</v>
      </c>
      <c r="C22" s="144">
        <v>60</v>
      </c>
      <c r="D22" s="140">
        <f t="shared" si="1"/>
        <v>420</v>
      </c>
      <c r="E22" s="141"/>
      <c r="F22" s="104">
        <f t="shared" si="2"/>
        <v>420</v>
      </c>
    </row>
    <row r="23" spans="1:6" x14ac:dyDescent="0.25">
      <c r="A23" s="142" t="s">
        <v>145</v>
      </c>
      <c r="B23" s="143">
        <v>1</v>
      </c>
      <c r="C23" s="144">
        <v>50</v>
      </c>
      <c r="D23" s="140">
        <f t="shared" si="1"/>
        <v>50</v>
      </c>
      <c r="E23" s="141"/>
      <c r="F23" s="104">
        <f t="shared" si="2"/>
        <v>50</v>
      </c>
    </row>
    <row r="24" spans="1:6" x14ac:dyDescent="0.25">
      <c r="A24" s="142" t="s">
        <v>129</v>
      </c>
      <c r="B24" s="143"/>
      <c r="C24" s="144"/>
      <c r="D24" s="140">
        <f t="shared" si="1"/>
        <v>0</v>
      </c>
      <c r="E24" s="141"/>
      <c r="F24" s="104">
        <f t="shared" si="2"/>
        <v>0</v>
      </c>
    </row>
    <row r="25" spans="1:6" x14ac:dyDescent="0.25">
      <c r="A25" s="142" t="s">
        <v>130</v>
      </c>
      <c r="B25" s="143">
        <v>5</v>
      </c>
      <c r="C25" s="144">
        <v>25</v>
      </c>
      <c r="D25" s="140">
        <f t="shared" si="1"/>
        <v>125</v>
      </c>
      <c r="E25" s="141"/>
      <c r="F25" s="104">
        <f t="shared" si="2"/>
        <v>125</v>
      </c>
    </row>
    <row r="26" spans="1:6" x14ac:dyDescent="0.25">
      <c r="A26" s="142" t="s">
        <v>131</v>
      </c>
      <c r="B26" s="143"/>
      <c r="C26" s="144"/>
      <c r="D26" s="140">
        <f t="shared" si="1"/>
        <v>0</v>
      </c>
      <c r="E26" s="141"/>
      <c r="F26" s="104">
        <f t="shared" si="2"/>
        <v>0</v>
      </c>
    </row>
    <row r="27" spans="1:6" x14ac:dyDescent="0.25">
      <c r="A27" s="142" t="s">
        <v>132</v>
      </c>
      <c r="B27" s="143"/>
      <c r="C27" s="144"/>
      <c r="D27" s="140">
        <f t="shared" si="1"/>
        <v>0</v>
      </c>
      <c r="E27" s="141"/>
      <c r="F27" s="104">
        <f t="shared" si="2"/>
        <v>0</v>
      </c>
    </row>
    <row r="28" spans="1:6" x14ac:dyDescent="0.25">
      <c r="A28" s="142" t="s">
        <v>146</v>
      </c>
      <c r="B28" s="143"/>
      <c r="C28" s="144"/>
      <c r="D28" s="140">
        <f t="shared" si="1"/>
        <v>0</v>
      </c>
      <c r="E28" s="141"/>
      <c r="F28" s="104">
        <f t="shared" si="2"/>
        <v>0</v>
      </c>
    </row>
    <row r="29" spans="1:6" x14ac:dyDescent="0.25">
      <c r="A29" s="142"/>
      <c r="B29" s="143"/>
      <c r="C29" s="144"/>
      <c r="D29" s="140">
        <f>B29*C29</f>
        <v>0</v>
      </c>
      <c r="E29" s="141"/>
      <c r="F29" s="104">
        <f t="shared" si="2"/>
        <v>0</v>
      </c>
    </row>
    <row r="30" spans="1:6" x14ac:dyDescent="0.25">
      <c r="A30" s="53"/>
      <c r="B30" s="53"/>
      <c r="C30" s="139"/>
      <c r="D30" s="140">
        <f>B30*C30</f>
        <v>0</v>
      </c>
      <c r="E30" s="141"/>
      <c r="F30" s="104">
        <f t="shared" si="2"/>
        <v>0</v>
      </c>
    </row>
    <row r="31" spans="1:6" x14ac:dyDescent="0.25">
      <c r="A31" s="52"/>
      <c r="B31" s="52"/>
      <c r="C31" s="152" t="s">
        <v>166</v>
      </c>
      <c r="D31" s="146">
        <f>SUM(D18:D30)</f>
        <v>4555</v>
      </c>
      <c r="E31" s="104">
        <f>SUM(E18:E30)</f>
        <v>0</v>
      </c>
      <c r="F31" s="104">
        <f>SUM(F18:F30)</f>
        <v>4555</v>
      </c>
    </row>
    <row r="32" spans="1:6" x14ac:dyDescent="0.25">
      <c r="A32" s="148"/>
      <c r="B32" s="148"/>
      <c r="C32" s="148"/>
      <c r="D32" s="148"/>
    </row>
    <row r="33" spans="1:6" x14ac:dyDescent="0.25">
      <c r="A33" s="153" t="s">
        <v>169</v>
      </c>
      <c r="B33" s="134" t="s">
        <v>72</v>
      </c>
      <c r="C33" s="134"/>
      <c r="D33" s="134" t="s">
        <v>142</v>
      </c>
      <c r="E33" s="104"/>
      <c r="F33" s="151"/>
    </row>
    <row r="34" spans="1:6" x14ac:dyDescent="0.25">
      <c r="A34" s="143" t="s">
        <v>170</v>
      </c>
      <c r="B34" s="143"/>
      <c r="C34" s="144"/>
      <c r="D34" s="140"/>
      <c r="E34" s="141"/>
      <c r="F34" s="104">
        <f t="shared" ref="F34:F40" si="3">SUM(D34-E34)</f>
        <v>0</v>
      </c>
    </row>
    <row r="35" spans="1:6" x14ac:dyDescent="0.25">
      <c r="A35" s="143" t="s">
        <v>171</v>
      </c>
      <c r="B35" s="143"/>
      <c r="C35" s="144"/>
      <c r="D35" s="140">
        <f t="shared" ref="D35:D40" si="4">B35*C35</f>
        <v>0</v>
      </c>
      <c r="E35" s="141"/>
      <c r="F35" s="104">
        <f t="shared" si="3"/>
        <v>0</v>
      </c>
    </row>
    <row r="36" spans="1:6" x14ac:dyDescent="0.25">
      <c r="A36" s="143" t="s">
        <v>172</v>
      </c>
      <c r="B36" s="143"/>
      <c r="C36" s="144"/>
      <c r="D36" s="140"/>
      <c r="E36" s="141"/>
      <c r="F36" s="104">
        <f t="shared" si="3"/>
        <v>0</v>
      </c>
    </row>
    <row r="37" spans="1:6" x14ac:dyDescent="0.25">
      <c r="A37" s="143" t="s">
        <v>173</v>
      </c>
      <c r="B37" s="143"/>
      <c r="C37" s="144"/>
      <c r="D37" s="140">
        <f t="shared" si="4"/>
        <v>0</v>
      </c>
      <c r="E37" s="141"/>
      <c r="F37" s="104">
        <f t="shared" si="3"/>
        <v>0</v>
      </c>
    </row>
    <row r="38" spans="1:6" x14ac:dyDescent="0.25">
      <c r="A38" s="143" t="s">
        <v>174</v>
      </c>
      <c r="B38" s="143"/>
      <c r="C38" s="144"/>
      <c r="D38" s="140">
        <f t="shared" si="4"/>
        <v>0</v>
      </c>
      <c r="E38" s="141"/>
      <c r="F38" s="104">
        <f t="shared" si="3"/>
        <v>0</v>
      </c>
    </row>
    <row r="39" spans="1:6" x14ac:dyDescent="0.25">
      <c r="A39" s="143"/>
      <c r="B39" s="143"/>
      <c r="C39" s="144"/>
      <c r="D39" s="140">
        <f t="shared" si="4"/>
        <v>0</v>
      </c>
      <c r="E39" s="141"/>
      <c r="F39" s="104">
        <f t="shared" si="3"/>
        <v>0</v>
      </c>
    </row>
    <row r="40" spans="1:6" x14ac:dyDescent="0.25">
      <c r="A40" s="154"/>
      <c r="B40" s="53"/>
      <c r="C40" s="139"/>
      <c r="D40" s="140">
        <f t="shared" si="4"/>
        <v>0</v>
      </c>
      <c r="E40" s="141"/>
      <c r="F40" s="104">
        <f t="shared" si="3"/>
        <v>0</v>
      </c>
    </row>
    <row r="41" spans="1:6" x14ac:dyDescent="0.25">
      <c r="A41" s="47"/>
      <c r="B41" s="52"/>
      <c r="C41" s="152" t="s">
        <v>151</v>
      </c>
      <c r="D41" s="146">
        <f>SUM(D34:D40)</f>
        <v>0</v>
      </c>
      <c r="E41" s="104">
        <f>SUM(E34:E40)</f>
        <v>0</v>
      </c>
      <c r="F41" s="104">
        <f>SUM(F34:F40)</f>
        <v>0</v>
      </c>
    </row>
    <row r="42" spans="1:6" x14ac:dyDescent="0.25">
      <c r="A42" s="18"/>
      <c r="B42" s="18"/>
      <c r="C42" s="18"/>
      <c r="D42" s="18"/>
    </row>
    <row r="43" spans="1:6" ht="17" thickBot="1" x14ac:dyDescent="0.3">
      <c r="A43" s="16"/>
      <c r="B43" s="52"/>
      <c r="C43" s="155" t="s">
        <v>152</v>
      </c>
      <c r="D43" s="156">
        <f>D15+D31+D41</f>
        <v>4555</v>
      </c>
      <c r="E43" s="104">
        <f>SUM(E15+E31+E41)</f>
        <v>0</v>
      </c>
      <c r="F43" s="104">
        <f>SUM(F15+F31+F41)</f>
        <v>4555</v>
      </c>
    </row>
    <row r="44" spans="1:6" x14ac:dyDescent="0.25">
      <c r="A44" s="19"/>
      <c r="B44" s="19"/>
    </row>
    <row r="45" spans="1:6" x14ac:dyDescent="0.25">
      <c r="A45" s="157"/>
      <c r="B45" s="157"/>
      <c r="C45" s="157"/>
    </row>
    <row r="46" spans="1:6" x14ac:dyDescent="0.25">
      <c r="C46" s="22"/>
      <c r="D46" s="22"/>
    </row>
    <row r="47" spans="1:6" x14ac:dyDescent="0.25">
      <c r="A47" s="158"/>
      <c r="B47" s="157"/>
      <c r="C47" s="157"/>
      <c r="D47" s="157"/>
    </row>
    <row r="50" spans="2:2" x14ac:dyDescent="0.25">
      <c r="B50" s="122">
        <v>1936.27</v>
      </c>
    </row>
  </sheetData>
  <customSheetViews>
    <customSheetView guid="{AAE24E2A-B76F-4FC5-9E8B-F0101A834ACB}" scale="75" showRuler="0">
      <selection activeCell="D7" sqref="D7"/>
      <pageMargins left="0.7" right="0.7" top="0.75" bottom="0.75" header="0.3" footer="0.3"/>
      <printOptions horizontalCentered="1"/>
      <pageSetup paperSize="9" scale="75" orientation="portrait" horizontalDpi="300" verticalDpi="300"/>
      <headerFooter>
        <oddHeader>&amp;CMotion Picture House</oddHeader>
        <oddFooter>&amp;Cpage 3</oddFooter>
      </headerFooter>
    </customSheetView>
  </customSheetViews>
  <phoneticPr fontId="0" type="noConversion"/>
  <printOptions horizontalCentered="1"/>
  <pageMargins left="0.31496062992125984" right="0.19685039370078741" top="1.7716535433070868" bottom="0.27559055118110237" header="0.51181102362204722" footer="0.51181102362204722"/>
  <pageSetup paperSize="9" scale="75" orientation="portrait" horizontalDpi="300" verticalDpi="300"/>
  <headerFooter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>
      <selection activeCell="F9" sqref="F9"/>
    </sheetView>
  </sheetViews>
  <sheetFormatPr baseColWidth="10" defaultColWidth="9.19921875" defaultRowHeight="16" x14ac:dyDescent="0.25"/>
  <cols>
    <col min="1" max="1" width="37.796875" style="22" customWidth="1"/>
    <col min="2" max="4" width="7" style="22" customWidth="1"/>
    <col min="5" max="5" width="13.59765625" style="19" customWidth="1"/>
    <col min="6" max="6" width="14.796875" style="19" customWidth="1"/>
    <col min="7" max="7" width="14.19921875" style="19" customWidth="1"/>
    <col min="8" max="8" width="17" style="149" customWidth="1"/>
    <col min="9" max="9" width="16.796875" style="26" customWidth="1"/>
    <col min="10" max="10" width="16.3984375" style="26" customWidth="1"/>
    <col min="11" max="16384" width="9.19921875" style="26"/>
  </cols>
  <sheetData>
    <row r="1" spans="1:13" x14ac:dyDescent="0.25">
      <c r="A1" s="34" t="s">
        <v>39</v>
      </c>
      <c r="B1" s="52"/>
      <c r="C1" s="41"/>
      <c r="D1" s="41"/>
      <c r="E1" s="41"/>
      <c r="F1" s="41"/>
      <c r="G1" s="41"/>
      <c r="H1" s="133"/>
      <c r="I1" s="29"/>
      <c r="J1" s="29"/>
      <c r="K1" s="29"/>
      <c r="L1" s="29"/>
      <c r="M1" s="29"/>
    </row>
    <row r="2" spans="1:13" x14ac:dyDescent="0.25">
      <c r="A2" s="78"/>
      <c r="B2" s="16"/>
      <c r="C2" s="18"/>
      <c r="D2" s="18"/>
      <c r="E2" s="18"/>
      <c r="F2" s="18"/>
      <c r="G2" s="18"/>
      <c r="H2" s="133"/>
      <c r="I2" s="29"/>
      <c r="J2" s="29"/>
      <c r="K2" s="29"/>
      <c r="L2" s="29"/>
      <c r="M2" s="29"/>
    </row>
    <row r="3" spans="1:13" x14ac:dyDescent="0.25">
      <c r="A3" s="17"/>
      <c r="B3" s="134" t="s">
        <v>7</v>
      </c>
      <c r="C3" s="134" t="s">
        <v>46</v>
      </c>
      <c r="D3" s="134" t="s">
        <v>47</v>
      </c>
      <c r="E3" s="134" t="s">
        <v>48</v>
      </c>
      <c r="F3" s="134" t="s">
        <v>177</v>
      </c>
      <c r="G3" s="134" t="s">
        <v>142</v>
      </c>
      <c r="H3" s="135" t="s">
        <v>141</v>
      </c>
      <c r="I3" s="136" t="s">
        <v>148</v>
      </c>
      <c r="J3" s="159" t="s">
        <v>175</v>
      </c>
      <c r="K3" s="29"/>
      <c r="L3" s="29"/>
      <c r="M3" s="29"/>
    </row>
    <row r="4" spans="1:13" x14ac:dyDescent="0.25">
      <c r="A4" s="138" t="s">
        <v>82</v>
      </c>
      <c r="B4" s="53"/>
      <c r="C4" s="138"/>
      <c r="D4" s="138"/>
      <c r="E4" s="139"/>
      <c r="F4" s="140"/>
      <c r="G4" s="140"/>
      <c r="H4" s="141"/>
      <c r="I4" s="104">
        <f>SUM(G4-H4)</f>
        <v>0</v>
      </c>
      <c r="J4" s="104">
        <f>SUM(H4*Sheet!$BP$8)</f>
        <v>0</v>
      </c>
      <c r="K4" s="29"/>
      <c r="L4" s="29"/>
      <c r="M4" s="29"/>
    </row>
    <row r="5" spans="1:13" x14ac:dyDescent="0.25">
      <c r="A5" s="138"/>
      <c r="B5" s="53"/>
      <c r="C5" s="138"/>
      <c r="D5" s="138"/>
      <c r="E5" s="139"/>
      <c r="F5" s="140"/>
      <c r="G5" s="140"/>
      <c r="H5" s="141"/>
      <c r="I5" s="104">
        <f>SUM(G5-H5)</f>
        <v>0</v>
      </c>
      <c r="J5" s="104">
        <f>SUM(H5*Sheet!$BP$8)</f>
        <v>0</v>
      </c>
      <c r="K5" s="29"/>
      <c r="L5" s="29"/>
      <c r="M5" s="29"/>
    </row>
    <row r="6" spans="1:13" x14ac:dyDescent="0.25">
      <c r="A6" s="138" t="s">
        <v>83</v>
      </c>
      <c r="B6" s="53"/>
      <c r="C6" s="138"/>
      <c r="D6" s="138"/>
      <c r="E6" s="139"/>
      <c r="F6" s="140"/>
      <c r="G6" s="140">
        <f t="shared" ref="G6:G18" si="0">(B6*(C6+D6/2)*E6)</f>
        <v>0</v>
      </c>
      <c r="H6" s="141"/>
      <c r="I6" s="104">
        <v>0</v>
      </c>
      <c r="J6" s="104">
        <f>SUM(H6*Sheet!$BP$8)</f>
        <v>0</v>
      </c>
      <c r="K6" s="29"/>
      <c r="L6" s="29"/>
      <c r="M6" s="29"/>
    </row>
    <row r="7" spans="1:13" x14ac:dyDescent="0.25">
      <c r="A7" s="138" t="s">
        <v>84</v>
      </c>
      <c r="B7" s="53"/>
      <c r="C7" s="138"/>
      <c r="D7" s="138"/>
      <c r="E7" s="139"/>
      <c r="F7" s="140"/>
      <c r="G7" s="140">
        <f t="shared" si="0"/>
        <v>0</v>
      </c>
      <c r="H7" s="141"/>
      <c r="I7" s="104">
        <v>0</v>
      </c>
      <c r="J7" s="104">
        <f>SUM(H7*Sheet!$BP$8)</f>
        <v>0</v>
      </c>
      <c r="K7" s="29"/>
      <c r="L7" s="29"/>
      <c r="M7" s="29"/>
    </row>
    <row r="8" spans="1:13" x14ac:dyDescent="0.25">
      <c r="A8" s="138" t="s">
        <v>85</v>
      </c>
      <c r="B8" s="53"/>
      <c r="C8" s="138"/>
      <c r="D8" s="138"/>
      <c r="E8" s="139"/>
      <c r="F8" s="140"/>
      <c r="G8" s="140">
        <f t="shared" si="0"/>
        <v>0</v>
      </c>
      <c r="H8" s="141"/>
      <c r="I8" s="104">
        <v>0</v>
      </c>
      <c r="J8" s="104">
        <f>SUM(H8*Sheet!$BP$8)</f>
        <v>0</v>
      </c>
      <c r="K8" s="29"/>
      <c r="L8" s="29"/>
      <c r="M8" s="29"/>
    </row>
    <row r="9" spans="1:13" x14ac:dyDescent="0.25">
      <c r="A9" s="138" t="s">
        <v>86</v>
      </c>
      <c r="B9" s="53"/>
      <c r="C9" s="138"/>
      <c r="D9" s="138"/>
      <c r="E9" s="139"/>
      <c r="F9" s="140"/>
      <c r="G9" s="140">
        <f t="shared" si="0"/>
        <v>0</v>
      </c>
      <c r="H9" s="141"/>
      <c r="I9" s="104">
        <v>0</v>
      </c>
      <c r="J9" s="104">
        <f>SUM(H9*Sheet!$BP$8)</f>
        <v>0</v>
      </c>
      <c r="K9" s="29"/>
      <c r="L9" s="29"/>
      <c r="M9" s="29"/>
    </row>
    <row r="10" spans="1:13" x14ac:dyDescent="0.25">
      <c r="A10" s="138" t="s">
        <v>87</v>
      </c>
      <c r="B10" s="53"/>
      <c r="C10" s="138"/>
      <c r="D10" s="138"/>
      <c r="E10" s="139"/>
      <c r="F10" s="140"/>
      <c r="G10" s="140">
        <f t="shared" si="0"/>
        <v>0</v>
      </c>
      <c r="H10" s="141"/>
      <c r="I10" s="104">
        <v>0</v>
      </c>
      <c r="J10" s="104">
        <f>SUM(H10*Sheet!$BP$8)</f>
        <v>0</v>
      </c>
      <c r="K10" s="29"/>
      <c r="L10" s="29"/>
      <c r="M10" s="29"/>
    </row>
    <row r="11" spans="1:13" x14ac:dyDescent="0.25">
      <c r="A11" s="138" t="s">
        <v>88</v>
      </c>
      <c r="B11" s="53"/>
      <c r="C11" s="138"/>
      <c r="D11" s="138"/>
      <c r="E11" s="139"/>
      <c r="F11" s="140"/>
      <c r="G11" s="140">
        <f t="shared" si="0"/>
        <v>0</v>
      </c>
      <c r="H11" s="141"/>
      <c r="I11" s="104">
        <v>0</v>
      </c>
      <c r="J11" s="104">
        <f>SUM(H11*Sheet!$BP$8)</f>
        <v>0</v>
      </c>
      <c r="K11" s="29"/>
      <c r="L11" s="29"/>
      <c r="M11" s="29"/>
    </row>
    <row r="12" spans="1:13" x14ac:dyDescent="0.25">
      <c r="A12" s="138" t="s">
        <v>89</v>
      </c>
      <c r="B12" s="53"/>
      <c r="C12" s="138"/>
      <c r="D12" s="138"/>
      <c r="E12" s="139"/>
      <c r="F12" s="140"/>
      <c r="G12" s="140">
        <f t="shared" si="0"/>
        <v>0</v>
      </c>
      <c r="H12" s="141"/>
      <c r="I12" s="104">
        <v>0</v>
      </c>
      <c r="J12" s="104">
        <f>SUM(H12*Sheet!$BP$8)</f>
        <v>0</v>
      </c>
      <c r="K12" s="29"/>
      <c r="L12" s="29"/>
      <c r="M12" s="29"/>
    </row>
    <row r="13" spans="1:13" x14ac:dyDescent="0.25">
      <c r="A13" s="138" t="s">
        <v>90</v>
      </c>
      <c r="B13" s="53"/>
      <c r="C13" s="138"/>
      <c r="D13" s="138"/>
      <c r="E13" s="139"/>
      <c r="F13" s="140"/>
      <c r="G13" s="140">
        <f t="shared" si="0"/>
        <v>0</v>
      </c>
      <c r="H13" s="141"/>
      <c r="I13" s="104">
        <v>0</v>
      </c>
      <c r="J13" s="104">
        <f>SUM(H13*Sheet!$BP$8)</f>
        <v>0</v>
      </c>
      <c r="K13" s="29"/>
      <c r="L13" s="29"/>
      <c r="M13" s="29"/>
    </row>
    <row r="14" spans="1:13" x14ac:dyDescent="0.25">
      <c r="A14" s="138" t="s">
        <v>91</v>
      </c>
      <c r="B14" s="53"/>
      <c r="C14" s="138"/>
      <c r="D14" s="138"/>
      <c r="E14" s="139"/>
      <c r="F14" s="140"/>
      <c r="G14" s="140">
        <f t="shared" si="0"/>
        <v>0</v>
      </c>
      <c r="H14" s="141"/>
      <c r="I14" s="104">
        <v>0</v>
      </c>
      <c r="J14" s="104">
        <f>SUM(H14*Sheet!$BP$8)</f>
        <v>0</v>
      </c>
      <c r="K14" s="29"/>
      <c r="L14" s="29"/>
      <c r="M14" s="29"/>
    </row>
    <row r="15" spans="1:13" x14ac:dyDescent="0.25">
      <c r="A15" s="138" t="s">
        <v>92</v>
      </c>
      <c r="B15" s="53"/>
      <c r="C15" s="138"/>
      <c r="D15" s="138"/>
      <c r="E15" s="139"/>
      <c r="F15" s="140"/>
      <c r="G15" s="140">
        <f t="shared" si="0"/>
        <v>0</v>
      </c>
      <c r="H15" s="141"/>
      <c r="I15" s="104">
        <v>0</v>
      </c>
      <c r="J15" s="104">
        <f>SUM(H15*Sheet!$BP$8)</f>
        <v>0</v>
      </c>
      <c r="K15" s="29"/>
      <c r="L15" s="29"/>
      <c r="M15" s="29"/>
    </row>
    <row r="16" spans="1:13" x14ac:dyDescent="0.25">
      <c r="A16" s="138" t="s">
        <v>93</v>
      </c>
      <c r="B16" s="53"/>
      <c r="C16" s="138"/>
      <c r="D16" s="138"/>
      <c r="E16" s="139"/>
      <c r="F16" s="140"/>
      <c r="G16" s="140">
        <f t="shared" si="0"/>
        <v>0</v>
      </c>
      <c r="H16" s="141"/>
      <c r="I16" s="104">
        <v>0</v>
      </c>
      <c r="J16" s="104">
        <f>SUM(H16*Sheet!$BP$8)</f>
        <v>0</v>
      </c>
      <c r="K16" s="29"/>
      <c r="L16" s="29"/>
      <c r="M16" s="29"/>
    </row>
    <row r="17" spans="1:13" x14ac:dyDescent="0.25">
      <c r="A17" s="138" t="s">
        <v>94</v>
      </c>
      <c r="B17" s="53"/>
      <c r="C17" s="138"/>
      <c r="D17" s="138"/>
      <c r="E17" s="139"/>
      <c r="F17" s="140"/>
      <c r="G17" s="140">
        <f t="shared" si="0"/>
        <v>0</v>
      </c>
      <c r="H17" s="141"/>
      <c r="I17" s="104">
        <v>0</v>
      </c>
      <c r="J17" s="104">
        <f>SUM(H17*Sheet!$BP$8)</f>
        <v>0</v>
      </c>
      <c r="K17" s="29"/>
      <c r="L17" s="29"/>
      <c r="M17" s="29"/>
    </row>
    <row r="18" spans="1:13" x14ac:dyDescent="0.25">
      <c r="A18" s="138"/>
      <c r="B18" s="53"/>
      <c r="C18" s="138"/>
      <c r="D18" s="138"/>
      <c r="E18" s="139"/>
      <c r="F18" s="140"/>
      <c r="G18" s="140">
        <f t="shared" si="0"/>
        <v>0</v>
      </c>
      <c r="H18" s="141"/>
      <c r="I18" s="104">
        <f t="shared" ref="I18:I24" si="1">SUM(G18-H18)</f>
        <v>0</v>
      </c>
      <c r="J18" s="104">
        <f>SUM(H18*Sheet!$BP$8)</f>
        <v>0</v>
      </c>
      <c r="K18" s="29"/>
      <c r="L18" s="29"/>
      <c r="M18" s="29"/>
    </row>
    <row r="19" spans="1:13" x14ac:dyDescent="0.25">
      <c r="A19" s="138"/>
      <c r="B19" s="138"/>
      <c r="C19" s="53"/>
      <c r="D19" s="138"/>
      <c r="E19" s="139"/>
      <c r="F19" s="140"/>
      <c r="G19" s="140">
        <f>B19*C19*E19</f>
        <v>0</v>
      </c>
      <c r="H19" s="141"/>
      <c r="I19" s="104">
        <f t="shared" si="1"/>
        <v>0</v>
      </c>
      <c r="J19" s="104"/>
      <c r="K19" s="29"/>
      <c r="L19" s="29"/>
      <c r="M19" s="29"/>
    </row>
    <row r="20" spans="1:13" x14ac:dyDescent="0.25">
      <c r="A20" s="138"/>
      <c r="B20" s="53"/>
      <c r="C20" s="53"/>
      <c r="D20" s="53"/>
      <c r="E20" s="139"/>
      <c r="F20" s="140"/>
      <c r="G20" s="140">
        <f>(B20*(C20+D20/2)*E20)</f>
        <v>0</v>
      </c>
      <c r="H20" s="141"/>
      <c r="I20" s="104">
        <f t="shared" si="1"/>
        <v>0</v>
      </c>
      <c r="J20" s="104">
        <f>SUM(H20*Sheet!$BP$8)</f>
        <v>0</v>
      </c>
      <c r="K20" s="29"/>
      <c r="L20" s="29"/>
      <c r="M20" s="29"/>
    </row>
    <row r="21" spans="1:13" x14ac:dyDescent="0.25">
      <c r="A21" s="138"/>
      <c r="B21" s="53"/>
      <c r="C21" s="138"/>
      <c r="D21" s="138"/>
      <c r="E21" s="139"/>
      <c r="F21" s="140"/>
      <c r="G21" s="140">
        <f>B21*E21</f>
        <v>0</v>
      </c>
      <c r="H21" s="141"/>
      <c r="I21" s="104">
        <f t="shared" si="1"/>
        <v>0</v>
      </c>
      <c r="J21" s="104"/>
      <c r="K21" s="29"/>
      <c r="L21" s="29"/>
      <c r="M21" s="29"/>
    </row>
    <row r="22" spans="1:13" x14ac:dyDescent="0.25">
      <c r="A22" s="138"/>
      <c r="B22" s="53"/>
      <c r="C22" s="138"/>
      <c r="D22" s="138"/>
      <c r="E22" s="139"/>
      <c r="F22" s="140"/>
      <c r="G22" s="140">
        <f>(B22*(C22+D22/2)*E22)</f>
        <v>0</v>
      </c>
      <c r="H22" s="141"/>
      <c r="I22" s="104">
        <f t="shared" si="1"/>
        <v>0</v>
      </c>
      <c r="J22" s="104">
        <f>SUM(H22*Sheet!$BP$8)</f>
        <v>0</v>
      </c>
      <c r="K22" s="29"/>
      <c r="L22" s="29"/>
      <c r="M22" s="29"/>
    </row>
    <row r="23" spans="1:13" x14ac:dyDescent="0.25">
      <c r="A23" s="138"/>
      <c r="B23" s="53"/>
      <c r="C23" s="138"/>
      <c r="D23" s="138"/>
      <c r="E23" s="139"/>
      <c r="F23" s="140"/>
      <c r="G23" s="140"/>
      <c r="H23" s="141"/>
      <c r="I23" s="104">
        <f t="shared" si="1"/>
        <v>0</v>
      </c>
      <c r="J23" s="104">
        <f>SUM(H23*Sheet!$BP$8)</f>
        <v>0</v>
      </c>
      <c r="K23" s="29"/>
      <c r="L23" s="29"/>
      <c r="M23" s="29"/>
    </row>
    <row r="24" spans="1:13" x14ac:dyDescent="0.25">
      <c r="A24" s="137"/>
      <c r="B24" s="53"/>
      <c r="C24" s="138"/>
      <c r="D24" s="138"/>
      <c r="E24" s="139"/>
      <c r="F24" s="140"/>
      <c r="G24" s="140"/>
      <c r="H24" s="141"/>
      <c r="I24" s="104">
        <f t="shared" si="1"/>
        <v>0</v>
      </c>
      <c r="J24" s="104">
        <f>SUM(H24*Sheet!$BP$8)</f>
        <v>0</v>
      </c>
      <c r="K24" s="29"/>
      <c r="L24" s="29"/>
      <c r="M24" s="29"/>
    </row>
    <row r="25" spans="1:13" x14ac:dyDescent="0.25">
      <c r="A25" s="138"/>
      <c r="B25" s="53"/>
      <c r="C25" s="138"/>
      <c r="D25" s="138"/>
      <c r="E25" s="139"/>
      <c r="F25" s="140"/>
      <c r="G25" s="140"/>
      <c r="H25" s="160"/>
      <c r="I25" s="104">
        <f>SUM(G25+F25-H25)</f>
        <v>0</v>
      </c>
      <c r="J25" s="104"/>
      <c r="K25" s="29"/>
      <c r="L25" s="29"/>
      <c r="M25" s="29"/>
    </row>
    <row r="26" spans="1:13" x14ac:dyDescent="0.25">
      <c r="A26" s="138"/>
      <c r="B26" s="53"/>
      <c r="C26" s="138"/>
      <c r="D26" s="138"/>
      <c r="E26" s="139"/>
      <c r="F26" s="140"/>
      <c r="G26" s="140"/>
      <c r="H26" s="141"/>
      <c r="I26" s="104">
        <f t="shared" ref="I26:I32" si="2">SUM(G26-H26)</f>
        <v>0</v>
      </c>
      <c r="J26" s="104">
        <f>SUM(H26*Sheet!$BP$8)</f>
        <v>0</v>
      </c>
      <c r="K26" s="29"/>
      <c r="L26" s="29"/>
      <c r="M26" s="29"/>
    </row>
    <row r="27" spans="1:13" x14ac:dyDescent="0.25">
      <c r="A27" s="138"/>
      <c r="B27" s="53"/>
      <c r="C27" s="138"/>
      <c r="D27" s="138"/>
      <c r="E27" s="139"/>
      <c r="F27" s="140"/>
      <c r="G27" s="140"/>
      <c r="H27" s="141"/>
      <c r="I27" s="104">
        <f t="shared" si="2"/>
        <v>0</v>
      </c>
      <c r="J27" s="104">
        <f>SUM(H27*Sheet!$BP$7)</f>
        <v>0</v>
      </c>
      <c r="K27" s="29"/>
      <c r="L27" s="29"/>
      <c r="M27" s="29"/>
    </row>
    <row r="28" spans="1:13" x14ac:dyDescent="0.25">
      <c r="A28" s="138"/>
      <c r="B28" s="51"/>
      <c r="C28" s="138"/>
      <c r="D28" s="138"/>
      <c r="E28" s="139"/>
      <c r="F28" s="140"/>
      <c r="G28" s="140"/>
      <c r="H28" s="141"/>
      <c r="I28" s="104">
        <f t="shared" si="2"/>
        <v>0</v>
      </c>
      <c r="J28" s="104">
        <f>SUM(H28*Sheet!$BP$7)</f>
        <v>0</v>
      </c>
      <c r="K28" s="29"/>
      <c r="L28" s="29"/>
      <c r="M28" s="29"/>
    </row>
    <row r="29" spans="1:13" x14ac:dyDescent="0.25">
      <c r="A29" s="138"/>
      <c r="B29" s="53"/>
      <c r="C29" s="138"/>
      <c r="D29" s="138"/>
      <c r="E29" s="139"/>
      <c r="F29" s="140"/>
      <c r="G29" s="140"/>
      <c r="H29" s="141"/>
      <c r="I29" s="104">
        <f t="shared" si="2"/>
        <v>0</v>
      </c>
      <c r="J29" s="104"/>
      <c r="K29" s="29"/>
      <c r="L29" s="29"/>
      <c r="M29" s="29"/>
    </row>
    <row r="30" spans="1:13" x14ac:dyDescent="0.25">
      <c r="A30" s="138"/>
      <c r="B30" s="53"/>
      <c r="C30" s="138"/>
      <c r="D30" s="138"/>
      <c r="E30" s="139"/>
      <c r="F30" s="140"/>
      <c r="G30" s="140"/>
      <c r="H30" s="141"/>
      <c r="I30" s="104">
        <f t="shared" si="2"/>
        <v>0</v>
      </c>
      <c r="J30" s="104"/>
      <c r="K30" s="29"/>
      <c r="L30" s="29"/>
      <c r="M30" s="29"/>
    </row>
    <row r="31" spans="1:13" x14ac:dyDescent="0.25">
      <c r="A31" s="138"/>
      <c r="B31" s="53"/>
      <c r="C31" s="138"/>
      <c r="D31" s="138"/>
      <c r="E31" s="139"/>
      <c r="F31" s="140"/>
      <c r="G31" s="140"/>
      <c r="H31" s="141"/>
      <c r="I31" s="104">
        <f t="shared" si="2"/>
        <v>0</v>
      </c>
      <c r="J31" s="104"/>
      <c r="K31" s="29"/>
      <c r="L31" s="29"/>
      <c r="M31" s="29"/>
    </row>
    <row r="32" spans="1:13" x14ac:dyDescent="0.25">
      <c r="A32" s="161"/>
      <c r="B32" s="53"/>
      <c r="C32" s="138"/>
      <c r="D32" s="138"/>
      <c r="E32" s="139"/>
      <c r="F32" s="140"/>
      <c r="G32" s="140"/>
      <c r="H32" s="141"/>
      <c r="I32" s="104">
        <f t="shared" si="2"/>
        <v>0</v>
      </c>
      <c r="J32" s="104"/>
      <c r="K32" s="29"/>
      <c r="L32" s="29"/>
      <c r="M32" s="29"/>
    </row>
    <row r="33" spans="1:13" x14ac:dyDescent="0.25">
      <c r="A33" s="16"/>
      <c r="B33" s="16"/>
      <c r="C33" s="18"/>
      <c r="D33" s="41"/>
      <c r="E33" s="50" t="s">
        <v>176</v>
      </c>
      <c r="F33" s="162">
        <f>SUM(F4:F32)</f>
        <v>0</v>
      </c>
      <c r="G33" s="18"/>
      <c r="H33" s="111"/>
      <c r="I33" s="111"/>
      <c r="J33" s="29"/>
      <c r="K33" s="29"/>
      <c r="L33" s="29"/>
      <c r="M33" s="29"/>
    </row>
    <row r="34" spans="1:13" x14ac:dyDescent="0.25">
      <c r="A34" s="18"/>
      <c r="B34" s="16"/>
      <c r="C34" s="18"/>
      <c r="D34" s="18"/>
      <c r="E34" s="89"/>
      <c r="F34" s="29"/>
      <c r="G34" s="29"/>
      <c r="H34" s="111"/>
      <c r="I34" s="111"/>
      <c r="J34" s="29"/>
      <c r="K34" s="29"/>
      <c r="L34" s="29"/>
      <c r="M34" s="29"/>
    </row>
    <row r="35" spans="1:13" ht="17" thickBot="1" x14ac:dyDescent="0.3">
      <c r="A35" s="125"/>
      <c r="B35" s="16"/>
      <c r="C35" s="18"/>
      <c r="D35" s="18"/>
      <c r="E35" s="125"/>
      <c r="F35" s="163" t="s">
        <v>153</v>
      </c>
      <c r="G35" s="156">
        <f>SUM(G4:G32)</f>
        <v>0</v>
      </c>
      <c r="H35" s="104">
        <f>SUM(H4:H32)</f>
        <v>0</v>
      </c>
      <c r="I35" s="104">
        <f>SUM(I4:I32)</f>
        <v>0</v>
      </c>
      <c r="J35" s="104">
        <f>SUM(J4:J32)</f>
        <v>0</v>
      </c>
      <c r="K35" s="29"/>
      <c r="L35" s="29"/>
      <c r="M35" s="29"/>
    </row>
    <row r="36" spans="1:13" x14ac:dyDescent="0.25">
      <c r="A36" s="21"/>
      <c r="C36" s="19"/>
      <c r="D36" s="19"/>
      <c r="E36" s="21"/>
      <c r="I36" s="164"/>
    </row>
    <row r="37" spans="1:13" x14ac:dyDescent="0.25">
      <c r="A37" s="19"/>
      <c r="C37" s="19"/>
      <c r="D37" s="19"/>
      <c r="I37" s="165"/>
    </row>
    <row r="38" spans="1:13" x14ac:dyDescent="0.25">
      <c r="A38" s="19"/>
      <c r="C38" s="19"/>
      <c r="D38" s="19"/>
      <c r="G38" s="21"/>
      <c r="I38" s="166"/>
    </row>
    <row r="39" spans="1:13" x14ac:dyDescent="0.25">
      <c r="A39" s="19"/>
      <c r="C39" s="19"/>
      <c r="D39" s="19"/>
      <c r="G39" s="21"/>
      <c r="I39" s="166"/>
    </row>
    <row r="40" spans="1:13" x14ac:dyDescent="0.25">
      <c r="A40" s="19"/>
      <c r="C40" s="19"/>
      <c r="D40" s="19"/>
      <c r="G40" s="21"/>
    </row>
    <row r="41" spans="1:13" x14ac:dyDescent="0.25">
      <c r="A41" s="19"/>
      <c r="C41" s="19"/>
      <c r="D41" s="19"/>
    </row>
    <row r="42" spans="1:13" x14ac:dyDescent="0.25">
      <c r="A42" s="19"/>
      <c r="C42" s="19"/>
      <c r="D42" s="19"/>
    </row>
    <row r="43" spans="1:13" x14ac:dyDescent="0.25">
      <c r="A43" s="19"/>
      <c r="C43" s="19"/>
      <c r="D43" s="19"/>
    </row>
    <row r="44" spans="1:13" x14ac:dyDescent="0.25">
      <c r="A44" s="19"/>
      <c r="C44" s="19"/>
      <c r="D44" s="19"/>
    </row>
    <row r="45" spans="1:13" x14ac:dyDescent="0.25">
      <c r="A45" s="19"/>
      <c r="C45" s="19"/>
      <c r="D45" s="19"/>
    </row>
    <row r="46" spans="1:13" x14ac:dyDescent="0.25">
      <c r="A46" s="19"/>
      <c r="C46" s="19"/>
      <c r="D46" s="19"/>
    </row>
    <row r="47" spans="1:13" x14ac:dyDescent="0.25">
      <c r="A47" s="19"/>
      <c r="C47" s="19"/>
      <c r="D47" s="19"/>
    </row>
    <row r="48" spans="1:13" x14ac:dyDescent="0.25">
      <c r="A48" s="19"/>
      <c r="C48" s="19"/>
      <c r="D48" s="19"/>
    </row>
    <row r="51" spans="2:2" x14ac:dyDescent="0.25">
      <c r="B51" s="122">
        <v>1936.27</v>
      </c>
    </row>
  </sheetData>
  <customSheetViews>
    <customSheetView guid="{AAE24E2A-B76F-4FC5-9E8B-F0101A834ACB}" scale="75" showRuler="0">
      <selection activeCell="A3" sqref="A3"/>
      <pageMargins left="0.7" right="0.7" top="0.75" bottom="0.75" header="0.3" footer="0.3"/>
      <printOptions horizontalCentered="1"/>
      <pageSetup paperSize="9" scale="75" orientation="portrait" horizontalDpi="300" verticalDpi="300"/>
      <headerFooter>
        <oddHeader>&amp;CMotion Picture House</oddHeader>
        <oddFooter>&amp;Cpage 4</oddFooter>
      </headerFooter>
    </customSheetView>
  </customSheetViews>
  <phoneticPr fontId="0" type="noConversion"/>
  <printOptions horizontalCentered="1"/>
  <pageMargins left="0.31496062992125984" right="0.19685039370078741" top="1.7716535433070868" bottom="0.27559055118110237" header="0.51181102362204722" footer="0.51181102362204722"/>
  <pageSetup paperSize="9" scale="75" orientation="portrait" horizontalDpi="300" verticalDpi="300"/>
  <headerFooter>
    <oddFooter>&amp;Cpage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topLeftCell="A46" zoomScale="150" zoomScaleNormal="150" zoomScalePageLayoutView="150" workbookViewId="0">
      <selection activeCell="G59" sqref="G59"/>
    </sheetView>
  </sheetViews>
  <sheetFormatPr baseColWidth="10" defaultColWidth="9.19921875" defaultRowHeight="16" x14ac:dyDescent="0.25"/>
  <cols>
    <col min="1" max="1" width="31.796875" style="22" customWidth="1"/>
    <col min="2" max="4" width="7" style="22" customWidth="1"/>
    <col min="5" max="6" width="3" style="19" customWidth="1"/>
    <col min="7" max="7" width="12.796875" style="19" customWidth="1"/>
    <col min="8" max="8" width="14.3984375" style="19" customWidth="1"/>
    <col min="9" max="9" width="15.3984375" style="19" customWidth="1"/>
    <col min="10" max="10" width="17" style="149" customWidth="1"/>
    <col min="11" max="11" width="16.796875" style="26" customWidth="1"/>
    <col min="12" max="12" width="15.796875" style="26" customWidth="1"/>
    <col min="13" max="16384" width="9.19921875" style="26"/>
  </cols>
  <sheetData>
    <row r="1" spans="1:13" x14ac:dyDescent="0.25">
      <c r="A1" s="34" t="s">
        <v>178</v>
      </c>
      <c r="B1" s="52"/>
      <c r="C1" s="52"/>
      <c r="D1" s="52"/>
      <c r="E1" s="41"/>
      <c r="F1" s="41"/>
      <c r="G1" s="41"/>
      <c r="H1" s="41"/>
      <c r="I1" s="41"/>
      <c r="J1" s="133"/>
      <c r="K1" s="29"/>
      <c r="L1" s="29"/>
      <c r="M1" s="29"/>
    </row>
    <row r="2" spans="1:13" x14ac:dyDescent="0.25">
      <c r="A2" s="78"/>
      <c r="B2" s="16"/>
      <c r="C2" s="16"/>
      <c r="D2" s="16"/>
      <c r="E2" s="18"/>
      <c r="F2" s="18"/>
      <c r="G2" s="18"/>
      <c r="H2" s="18"/>
      <c r="I2" s="18"/>
      <c r="J2" s="133"/>
      <c r="K2" s="29"/>
      <c r="L2" s="29"/>
      <c r="M2" s="29"/>
    </row>
    <row r="3" spans="1:13" x14ac:dyDescent="0.25">
      <c r="A3" s="17"/>
      <c r="B3" s="16"/>
      <c r="C3" s="16"/>
      <c r="D3" s="167" t="s">
        <v>77</v>
      </c>
      <c r="E3" s="168" t="s">
        <v>46</v>
      </c>
      <c r="F3" s="169"/>
      <c r="G3" s="170" t="s">
        <v>48</v>
      </c>
      <c r="H3" s="171" t="s">
        <v>179</v>
      </c>
      <c r="I3" s="171" t="s">
        <v>142</v>
      </c>
      <c r="J3" s="135" t="s">
        <v>141</v>
      </c>
      <c r="K3" s="136" t="s">
        <v>148</v>
      </c>
      <c r="L3" s="159" t="s">
        <v>179</v>
      </c>
      <c r="M3" s="29"/>
    </row>
    <row r="4" spans="1:13" x14ac:dyDescent="0.25">
      <c r="A4" s="42" t="s">
        <v>95</v>
      </c>
      <c r="B4" s="49"/>
      <c r="C4" s="172"/>
      <c r="D4" s="173"/>
      <c r="E4" s="174"/>
      <c r="F4" s="174"/>
      <c r="G4" s="175"/>
      <c r="H4" s="176"/>
      <c r="I4" s="176"/>
      <c r="J4" s="141"/>
      <c r="K4" s="104"/>
      <c r="L4" s="104">
        <f>SUM(J4*Sheet!$BP$14)</f>
        <v>0</v>
      </c>
      <c r="M4" s="29"/>
    </row>
    <row r="5" spans="1:13" x14ac:dyDescent="0.25">
      <c r="A5" s="37"/>
      <c r="B5" s="49"/>
      <c r="C5" s="172"/>
      <c r="D5" s="173"/>
      <c r="E5" s="174"/>
      <c r="F5" s="174"/>
      <c r="G5" s="175"/>
      <c r="H5" s="176"/>
      <c r="I5" s="176"/>
      <c r="J5" s="141"/>
      <c r="K5" s="104">
        <f>SUM(I5-J5)</f>
        <v>0</v>
      </c>
      <c r="L5" s="104">
        <f>SUM(J5*Sheet!$BP$14)</f>
        <v>0</v>
      </c>
      <c r="M5" s="29"/>
    </row>
    <row r="6" spans="1:13" x14ac:dyDescent="0.25">
      <c r="A6" s="37"/>
      <c r="B6" s="49"/>
      <c r="C6" s="172"/>
      <c r="D6" s="173"/>
      <c r="E6" s="174"/>
      <c r="F6" s="174"/>
      <c r="G6" s="175"/>
      <c r="H6" s="176"/>
      <c r="I6" s="176"/>
      <c r="J6" s="141"/>
      <c r="K6" s="104">
        <f>SUM(I6-J6)</f>
        <v>0</v>
      </c>
      <c r="L6" s="104">
        <f>SUM(J6*Sheet!$BP$14)</f>
        <v>0</v>
      </c>
      <c r="M6" s="29"/>
    </row>
    <row r="7" spans="1:13" x14ac:dyDescent="0.25">
      <c r="A7" s="16"/>
      <c r="B7" s="16"/>
      <c r="C7" s="89"/>
      <c r="D7" s="89"/>
      <c r="E7" s="50"/>
      <c r="F7" s="50"/>
      <c r="G7" s="177" t="s">
        <v>371</v>
      </c>
      <c r="H7" s="178">
        <v>0</v>
      </c>
      <c r="I7" s="125"/>
      <c r="J7" s="111"/>
      <c r="K7" s="111"/>
      <c r="L7" s="29"/>
      <c r="M7" s="29"/>
    </row>
    <row r="8" spans="1:13" x14ac:dyDescent="0.25">
      <c r="A8" s="29"/>
      <c r="B8" s="29"/>
      <c r="C8" s="29"/>
      <c r="D8" s="29"/>
      <c r="E8" s="29"/>
      <c r="F8" s="29"/>
      <c r="G8" s="29"/>
      <c r="H8" s="29"/>
      <c r="I8" s="29"/>
      <c r="J8" s="111"/>
      <c r="K8" s="111"/>
      <c r="L8" s="29"/>
      <c r="M8" s="29"/>
    </row>
    <row r="9" spans="1:13" ht="17" thickBot="1" x14ac:dyDescent="0.3">
      <c r="A9" s="16"/>
      <c r="B9" s="16"/>
      <c r="C9" s="18"/>
      <c r="D9" s="18"/>
      <c r="E9" s="18"/>
      <c r="F9" s="16"/>
      <c r="G9" s="16"/>
      <c r="H9" s="163" t="s">
        <v>154</v>
      </c>
      <c r="I9" s="156">
        <f>SUM(I4:I6)</f>
        <v>0</v>
      </c>
      <c r="J9" s="104">
        <f>SUM(J4:J6)</f>
        <v>0</v>
      </c>
      <c r="K9" s="104">
        <f>SUM(K4:K6)</f>
        <v>0</v>
      </c>
      <c r="L9" s="104">
        <f>SUM(L4:L6)</f>
        <v>0</v>
      </c>
      <c r="M9" s="29"/>
    </row>
    <row r="10" spans="1:13" x14ac:dyDescent="0.25">
      <c r="A10" s="125"/>
      <c r="B10" s="16"/>
      <c r="C10" s="18"/>
      <c r="D10" s="18"/>
      <c r="E10" s="18"/>
      <c r="F10" s="18"/>
      <c r="G10" s="18"/>
      <c r="H10" s="18"/>
      <c r="I10" s="18"/>
      <c r="J10" s="111"/>
      <c r="K10" s="111"/>
      <c r="L10" s="29"/>
      <c r="M10" s="29"/>
    </row>
    <row r="11" spans="1:13" x14ac:dyDescent="0.25">
      <c r="A11" s="47" t="s">
        <v>180</v>
      </c>
      <c r="B11" s="52"/>
      <c r="C11" s="52"/>
      <c r="D11" s="52"/>
      <c r="E11" s="41"/>
      <c r="F11" s="41"/>
      <c r="G11" s="41"/>
      <c r="H11" s="41"/>
      <c r="I11" s="41"/>
      <c r="J11" s="179"/>
      <c r="K11" s="179"/>
      <c r="L11" s="180"/>
      <c r="M11" s="29"/>
    </row>
    <row r="12" spans="1:13" x14ac:dyDescent="0.25">
      <c r="A12" s="17"/>
      <c r="B12" s="16"/>
      <c r="C12" s="16"/>
      <c r="D12" s="16"/>
      <c r="E12" s="18"/>
      <c r="F12" s="18"/>
      <c r="G12" s="18"/>
      <c r="H12" s="18"/>
      <c r="I12" s="18"/>
      <c r="J12" s="111"/>
      <c r="K12" s="111"/>
      <c r="L12" s="29"/>
      <c r="M12" s="29"/>
    </row>
    <row r="13" spans="1:13" x14ac:dyDescent="0.25">
      <c r="A13" s="16"/>
      <c r="B13" s="134" t="s">
        <v>7</v>
      </c>
      <c r="C13" s="134" t="s">
        <v>182</v>
      </c>
      <c r="D13" s="134" t="s">
        <v>46</v>
      </c>
      <c r="E13" s="181" t="s">
        <v>70</v>
      </c>
      <c r="F13" s="181"/>
      <c r="G13" s="134" t="s">
        <v>48</v>
      </c>
      <c r="H13" s="134" t="s">
        <v>179</v>
      </c>
      <c r="I13" s="134" t="s">
        <v>142</v>
      </c>
      <c r="J13" s="104"/>
      <c r="K13" s="104"/>
      <c r="L13" s="151"/>
      <c r="M13" s="29"/>
    </row>
    <row r="14" spans="1:13" x14ac:dyDescent="0.25">
      <c r="A14" s="53" t="s">
        <v>181</v>
      </c>
      <c r="B14" s="173">
        <v>1</v>
      </c>
      <c r="C14" s="173">
        <v>30</v>
      </c>
      <c r="D14" s="173">
        <v>25</v>
      </c>
      <c r="E14" s="161"/>
      <c r="F14" s="161"/>
      <c r="G14" s="182">
        <v>680</v>
      </c>
      <c r="H14" s="183"/>
      <c r="I14" s="183">
        <f>B14*((C14+D14)*G14+E14*Sheet!BM11*Sheet!BP17+F14*Sheet!BM11*Sheet!BP18)</f>
        <v>37400</v>
      </c>
      <c r="J14" s="141"/>
      <c r="K14" s="104">
        <f t="shared" ref="K14:K58" si="0">SUM(I14-J14)</f>
        <v>37400</v>
      </c>
      <c r="L14" s="104">
        <f>SUM(J14*Sheet!$BP$12)</f>
        <v>0</v>
      </c>
      <c r="M14" s="29"/>
    </row>
    <row r="15" spans="1:13" x14ac:dyDescent="0.25">
      <c r="A15" s="138" t="s">
        <v>183</v>
      </c>
      <c r="B15" s="173">
        <v>1</v>
      </c>
      <c r="C15" s="173">
        <v>25</v>
      </c>
      <c r="D15" s="173">
        <v>25</v>
      </c>
      <c r="E15" s="161"/>
      <c r="F15" s="161"/>
      <c r="G15" s="182">
        <v>400</v>
      </c>
      <c r="H15" s="183"/>
      <c r="I15" s="183">
        <f>B15*((C15+D15)*G15+E15*Sheet!BM12*Sheet!BP17+F15*Sheet!BM12*Sheet!BP18)</f>
        <v>20000</v>
      </c>
      <c r="J15" s="141"/>
      <c r="K15" s="104">
        <f t="shared" si="0"/>
        <v>20000</v>
      </c>
      <c r="L15" s="104">
        <f>SUM(J15*Sheet!$BP$12)</f>
        <v>0</v>
      </c>
      <c r="M15" s="29"/>
    </row>
    <row r="16" spans="1:13" x14ac:dyDescent="0.25">
      <c r="A16" s="138" t="s">
        <v>184</v>
      </c>
      <c r="B16" s="173">
        <v>1</v>
      </c>
      <c r="C16" s="161">
        <v>15</v>
      </c>
      <c r="D16" s="161">
        <v>25</v>
      </c>
      <c r="E16" s="161"/>
      <c r="F16" s="161"/>
      <c r="G16" s="182">
        <v>170</v>
      </c>
      <c r="H16" s="183"/>
      <c r="I16" s="183">
        <f>B16*((C16+D16)*G16+E16*Sheet!BM13*Sheet!BP17+F16*Sheet!BM13*Sheet!BP18)</f>
        <v>6800</v>
      </c>
      <c r="J16" s="141"/>
      <c r="K16" s="104">
        <f t="shared" si="0"/>
        <v>6800</v>
      </c>
      <c r="L16" s="104">
        <f>SUM(J16*Sheet!$BP$12)</f>
        <v>0</v>
      </c>
      <c r="M16" s="29"/>
    </row>
    <row r="17" spans="1:13" x14ac:dyDescent="0.25">
      <c r="A17" s="138" t="s">
        <v>96</v>
      </c>
      <c r="B17" s="173">
        <v>1</v>
      </c>
      <c r="C17" s="173">
        <v>0</v>
      </c>
      <c r="D17" s="173">
        <v>25</v>
      </c>
      <c r="E17" s="161"/>
      <c r="F17" s="161"/>
      <c r="G17" s="182">
        <v>230</v>
      </c>
      <c r="H17" s="183"/>
      <c r="I17" s="183">
        <f>B17*((C17+D17)*G17+E17*Sheet!BM14*Sheet!BP17+F17*Sheet!BM14*Sheet!BP18)</f>
        <v>5750</v>
      </c>
      <c r="J17" s="141"/>
      <c r="K17" s="104">
        <f t="shared" si="0"/>
        <v>5750</v>
      </c>
      <c r="L17" s="104">
        <f>SUM(J17*Sheet!$BP$12)</f>
        <v>0</v>
      </c>
      <c r="M17" s="29"/>
    </row>
    <row r="18" spans="1:13" x14ac:dyDescent="0.25">
      <c r="A18" s="138" t="s">
        <v>97</v>
      </c>
      <c r="B18" s="173">
        <v>1</v>
      </c>
      <c r="C18" s="161">
        <v>14</v>
      </c>
      <c r="D18" s="161">
        <v>25</v>
      </c>
      <c r="E18" s="161"/>
      <c r="F18" s="161"/>
      <c r="G18" s="182">
        <v>800</v>
      </c>
      <c r="H18" s="183"/>
      <c r="I18" s="183">
        <f>B18*((C18+D18)*G18+E18*Sheet!BM15*Sheet!BP17+F18*Sheet!BM15*Sheet!BP18)</f>
        <v>31200</v>
      </c>
      <c r="J18" s="141"/>
      <c r="K18" s="104">
        <f t="shared" si="0"/>
        <v>31200</v>
      </c>
      <c r="L18" s="104">
        <f>SUM(J18*Sheet!$BP$12)</f>
        <v>0</v>
      </c>
      <c r="M18" s="29"/>
    </row>
    <row r="19" spans="1:13" x14ac:dyDescent="0.25">
      <c r="A19" s="138" t="s">
        <v>98</v>
      </c>
      <c r="B19" s="173">
        <v>1</v>
      </c>
      <c r="C19" s="173">
        <v>2</v>
      </c>
      <c r="D19" s="173">
        <v>12</v>
      </c>
      <c r="E19" s="173"/>
      <c r="F19" s="173"/>
      <c r="G19" s="182">
        <v>245</v>
      </c>
      <c r="H19" s="183"/>
      <c r="I19" s="183">
        <f>B19*((C19+D19)*G19+E19*Sheet!BM16*Sheet!BP17+F19*Sheet!BM16*Sheet!BP18)</f>
        <v>3430</v>
      </c>
      <c r="J19" s="141"/>
      <c r="K19" s="104">
        <f t="shared" si="0"/>
        <v>3430</v>
      </c>
      <c r="L19" s="104">
        <f>SUM(J19*Sheet!$BP$12)</f>
        <v>0</v>
      </c>
      <c r="M19" s="29"/>
    </row>
    <row r="20" spans="1:13" x14ac:dyDescent="0.25">
      <c r="A20" s="138" t="s">
        <v>185</v>
      </c>
      <c r="B20" s="173">
        <v>2</v>
      </c>
      <c r="C20" s="173">
        <v>6</v>
      </c>
      <c r="D20" s="173">
        <v>25</v>
      </c>
      <c r="E20" s="173"/>
      <c r="F20" s="173"/>
      <c r="G20" s="182">
        <v>350</v>
      </c>
      <c r="H20" s="183"/>
      <c r="I20" s="183">
        <f>B20*((C20+D20)*G20+E20*Sheet!BM17*Sheet!BP17+F20*Sheet!BM17*Sheet!BP18)</f>
        <v>21700</v>
      </c>
      <c r="J20" s="141"/>
      <c r="K20" s="104">
        <f t="shared" si="0"/>
        <v>21700</v>
      </c>
      <c r="L20" s="104">
        <f>SUM(J20*Sheet!$BP$12)</f>
        <v>0</v>
      </c>
      <c r="M20" s="29"/>
    </row>
    <row r="21" spans="1:13" x14ac:dyDescent="0.25">
      <c r="A21" s="138" t="s">
        <v>186</v>
      </c>
      <c r="B21" s="173">
        <v>2</v>
      </c>
      <c r="C21" s="161">
        <v>6</v>
      </c>
      <c r="D21" s="161">
        <v>25</v>
      </c>
      <c r="E21" s="161"/>
      <c r="F21" s="161"/>
      <c r="G21" s="182">
        <v>280</v>
      </c>
      <c r="H21" s="183"/>
      <c r="I21" s="183">
        <f>B21*((C21+D21)*G21+E21*Sheet!BM18*Sheet!BP17+F21*Sheet!BM18*Sheet!BP18)</f>
        <v>17360</v>
      </c>
      <c r="J21" s="141"/>
      <c r="K21" s="104">
        <f t="shared" si="0"/>
        <v>17360</v>
      </c>
      <c r="L21" s="104">
        <f>SUM(J21*Sheet!$BP$12)</f>
        <v>0</v>
      </c>
      <c r="M21" s="29"/>
    </row>
    <row r="22" spans="1:13" x14ac:dyDescent="0.25">
      <c r="A22" s="138" t="s">
        <v>187</v>
      </c>
      <c r="B22" s="173">
        <v>1</v>
      </c>
      <c r="C22" s="173">
        <v>3</v>
      </c>
      <c r="D22" s="173">
        <v>25</v>
      </c>
      <c r="E22" s="173"/>
      <c r="F22" s="173"/>
      <c r="G22" s="182">
        <v>130</v>
      </c>
      <c r="H22" s="183"/>
      <c r="I22" s="183">
        <f>B22*((C22+D22)*G22+E22*Sheet!BM19*Sheet!BP17+F22*Sheet!BM19*Sheet!BP18)</f>
        <v>3640</v>
      </c>
      <c r="J22" s="141"/>
      <c r="K22" s="104">
        <f t="shared" si="0"/>
        <v>3640</v>
      </c>
      <c r="L22" s="104">
        <f>SUM(J22*Sheet!$BP$12)</f>
        <v>0</v>
      </c>
      <c r="M22" s="29"/>
    </row>
    <row r="23" spans="1:13" x14ac:dyDescent="0.25">
      <c r="A23" s="138" t="s">
        <v>99</v>
      </c>
      <c r="B23" s="173">
        <v>2</v>
      </c>
      <c r="C23" s="161">
        <v>2</v>
      </c>
      <c r="D23" s="161">
        <v>25</v>
      </c>
      <c r="E23" s="161"/>
      <c r="F23" s="161"/>
      <c r="G23" s="182">
        <v>130</v>
      </c>
      <c r="H23" s="183"/>
      <c r="I23" s="183">
        <f>B23*((C23+D23)*G23+E23*Sheet!BM20*Sheet!BP17+F23*Sheet!BM20*Sheet!BP18)</f>
        <v>7020</v>
      </c>
      <c r="J23" s="141"/>
      <c r="K23" s="104">
        <f t="shared" si="0"/>
        <v>7020</v>
      </c>
      <c r="L23" s="104">
        <f>SUM(J23*Sheet!$BP$12)</f>
        <v>0</v>
      </c>
      <c r="M23" s="29"/>
    </row>
    <row r="24" spans="1:13" x14ac:dyDescent="0.25">
      <c r="A24" s="138" t="s">
        <v>115</v>
      </c>
      <c r="B24" s="173">
        <v>1</v>
      </c>
      <c r="C24" s="161">
        <v>2</v>
      </c>
      <c r="D24" s="161">
        <v>25</v>
      </c>
      <c r="E24" s="161"/>
      <c r="F24" s="161"/>
      <c r="G24" s="182">
        <v>380</v>
      </c>
      <c r="H24" s="183"/>
      <c r="I24" s="183">
        <v>9880</v>
      </c>
      <c r="J24" s="141"/>
      <c r="K24" s="104">
        <f t="shared" si="0"/>
        <v>9880</v>
      </c>
      <c r="L24" s="104">
        <f>SUM(J24*Sheet!$BP$12)</f>
        <v>0</v>
      </c>
      <c r="M24" s="29"/>
    </row>
    <row r="25" spans="1:13" x14ac:dyDescent="0.25">
      <c r="A25" s="138" t="s">
        <v>188</v>
      </c>
      <c r="B25" s="173">
        <v>1</v>
      </c>
      <c r="C25" s="161">
        <v>10</v>
      </c>
      <c r="D25" s="161">
        <v>25</v>
      </c>
      <c r="E25" s="161"/>
      <c r="F25" s="161"/>
      <c r="G25" s="182">
        <v>415</v>
      </c>
      <c r="H25" s="183"/>
      <c r="I25" s="183">
        <f>B25*((C25+D25)*G25+E25*Sheet!BM22*Sheet!BP17+F25*Sheet!BM22*Sheet!BP18)</f>
        <v>14525</v>
      </c>
      <c r="J25" s="141"/>
      <c r="K25" s="104">
        <f t="shared" si="0"/>
        <v>14525</v>
      </c>
      <c r="L25" s="104">
        <f>SUM(J25*Sheet!$BP$12)</f>
        <v>0</v>
      </c>
      <c r="M25" s="29"/>
    </row>
    <row r="26" spans="1:13" x14ac:dyDescent="0.25">
      <c r="A26" s="138" t="s">
        <v>189</v>
      </c>
      <c r="B26" s="173">
        <v>1</v>
      </c>
      <c r="C26" s="161">
        <v>2</v>
      </c>
      <c r="D26" s="161">
        <v>25</v>
      </c>
      <c r="E26" s="161"/>
      <c r="F26" s="161"/>
      <c r="G26" s="182">
        <v>260</v>
      </c>
      <c r="H26" s="183"/>
      <c r="I26" s="183">
        <f>B26*((C26+D26)*G26+E26*Sheet!BM23*Sheet!BP17+F26*Sheet!BM23*Sheet!BP18)</f>
        <v>7020</v>
      </c>
      <c r="J26" s="141"/>
      <c r="K26" s="104">
        <f t="shared" si="0"/>
        <v>7020</v>
      </c>
      <c r="L26" s="104">
        <f>SUM(J26*Sheet!$BP$12)</f>
        <v>0</v>
      </c>
      <c r="M26" s="29"/>
    </row>
    <row r="27" spans="1:13" x14ac:dyDescent="0.25">
      <c r="A27" s="138" t="s">
        <v>190</v>
      </c>
      <c r="B27" s="173">
        <v>1</v>
      </c>
      <c r="C27" s="161">
        <v>7</v>
      </c>
      <c r="D27" s="161">
        <v>25</v>
      </c>
      <c r="E27" s="161"/>
      <c r="F27" s="161"/>
      <c r="G27" s="182">
        <v>510</v>
      </c>
      <c r="H27" s="183"/>
      <c r="I27" s="183">
        <f>B27*((C27+D27)*G27+E27*Sheet!BM24*Sheet!BP17+F27*Sheet!BM24*Sheet!BP18)</f>
        <v>16320</v>
      </c>
      <c r="J27" s="141"/>
      <c r="K27" s="104">
        <f t="shared" si="0"/>
        <v>16320</v>
      </c>
      <c r="L27" s="104">
        <f>SUM(J27*Sheet!$BP$12)</f>
        <v>0</v>
      </c>
      <c r="M27" s="29"/>
    </row>
    <row r="28" spans="1:13" x14ac:dyDescent="0.25">
      <c r="A28" s="138" t="s">
        <v>191</v>
      </c>
      <c r="B28" s="173">
        <v>1</v>
      </c>
      <c r="C28" s="161">
        <v>7</v>
      </c>
      <c r="D28" s="161">
        <v>25</v>
      </c>
      <c r="E28" s="161"/>
      <c r="F28" s="161"/>
      <c r="G28" s="182">
        <v>200</v>
      </c>
      <c r="H28" s="183"/>
      <c r="I28" s="183">
        <f>B28*((C28+D28)*G28+E28*Sheet!BM25*Sheet!BP17+F28*Sheet!BM25*Sheet!BP18)</f>
        <v>6400</v>
      </c>
      <c r="J28" s="141"/>
      <c r="K28" s="104">
        <f t="shared" si="0"/>
        <v>6400</v>
      </c>
      <c r="L28" s="104">
        <f>SUM(J28*Sheet!$BP$12)</f>
        <v>0</v>
      </c>
      <c r="M28" s="29"/>
    </row>
    <row r="29" spans="1:13" x14ac:dyDescent="0.25">
      <c r="A29" s="138" t="s">
        <v>192</v>
      </c>
      <c r="B29" s="173">
        <v>1</v>
      </c>
      <c r="C29" s="161">
        <v>2</v>
      </c>
      <c r="D29" s="161">
        <v>10</v>
      </c>
      <c r="E29" s="161"/>
      <c r="F29" s="161"/>
      <c r="G29" s="182">
        <v>200</v>
      </c>
      <c r="H29" s="183"/>
      <c r="I29" s="183">
        <f>B29*((C29+D29)*G29+E29*Sheet!BM26*Sheet!BP17+F29*Sheet!BM26*Sheet!BP18)</f>
        <v>2400</v>
      </c>
      <c r="J29" s="141"/>
      <c r="K29" s="104">
        <f t="shared" si="0"/>
        <v>2400</v>
      </c>
      <c r="L29" s="104">
        <f>SUM(J29*Sheet!$BP$12)</f>
        <v>0</v>
      </c>
      <c r="M29" s="29"/>
    </row>
    <row r="30" spans="1:13" x14ac:dyDescent="0.25">
      <c r="A30" s="138" t="s">
        <v>61</v>
      </c>
      <c r="B30" s="173"/>
      <c r="C30" s="161"/>
      <c r="D30" s="161"/>
      <c r="E30" s="161"/>
      <c r="F30" s="161"/>
      <c r="G30" s="182"/>
      <c r="H30" s="183"/>
      <c r="I30" s="183">
        <f>B30*((C30+D30)*G30+E30*Sheet!BM27*Sheet!BP17+F30*Sheet!BM27*Sheet!BP18)</f>
        <v>0</v>
      </c>
      <c r="J30" s="141"/>
      <c r="K30" s="104">
        <f t="shared" si="0"/>
        <v>0</v>
      </c>
      <c r="L30" s="104">
        <f>SUM(J30*Sheet!$BP$12)</f>
        <v>0</v>
      </c>
      <c r="M30" s="29"/>
    </row>
    <row r="31" spans="1:13" x14ac:dyDescent="0.25">
      <c r="A31" s="138" t="s">
        <v>62</v>
      </c>
      <c r="B31" s="173">
        <v>1</v>
      </c>
      <c r="C31" s="161">
        <v>2</v>
      </c>
      <c r="D31" s="161">
        <v>25</v>
      </c>
      <c r="E31" s="161"/>
      <c r="F31" s="161"/>
      <c r="G31" s="182">
        <v>415</v>
      </c>
      <c r="H31" s="183"/>
      <c r="I31" s="183">
        <f>B31*((C31+D31)*G31+E31*Sheet!BM28*Sheet!BP17+F31*Sheet!BM28*Sheet!BP18)</f>
        <v>11205</v>
      </c>
      <c r="J31" s="141"/>
      <c r="K31" s="104">
        <f t="shared" si="0"/>
        <v>11205</v>
      </c>
      <c r="L31" s="104">
        <f>SUM(J31*Sheet!$BP$12)</f>
        <v>0</v>
      </c>
      <c r="M31" s="29"/>
    </row>
    <row r="32" spans="1:13" x14ac:dyDescent="0.25">
      <c r="A32" s="138" t="s">
        <v>193</v>
      </c>
      <c r="B32" s="173">
        <v>1</v>
      </c>
      <c r="C32" s="161">
        <v>2</v>
      </c>
      <c r="D32" s="161">
        <v>25</v>
      </c>
      <c r="E32" s="161"/>
      <c r="F32" s="161"/>
      <c r="G32" s="182">
        <v>207</v>
      </c>
      <c r="H32" s="183"/>
      <c r="I32" s="183">
        <f>B32*((C32+D32)*G32+E32*Sheet!BM29*Sheet!BP17+F32*Sheet!BM29*Sheet!BP18)</f>
        <v>5589</v>
      </c>
      <c r="J32" s="141"/>
      <c r="K32" s="104">
        <f t="shared" si="0"/>
        <v>5589</v>
      </c>
      <c r="L32" s="104">
        <f>SUM(J32*Sheet!$BP$12)</f>
        <v>0</v>
      </c>
      <c r="M32" s="29"/>
    </row>
    <row r="33" spans="1:13" x14ac:dyDescent="0.25">
      <c r="A33" s="138" t="s">
        <v>194</v>
      </c>
      <c r="B33" s="173"/>
      <c r="C33" s="161"/>
      <c r="D33" s="161"/>
      <c r="E33" s="161"/>
      <c r="F33" s="161"/>
      <c r="G33" s="182"/>
      <c r="H33" s="183"/>
      <c r="I33" s="183">
        <f>B33*((C33+D33)*G33+E33*Sheet!BM30*Sheet!BP17+F33*Sheet!BM30*Sheet!BP18)</f>
        <v>0</v>
      </c>
      <c r="J33" s="141"/>
      <c r="K33" s="104">
        <f t="shared" si="0"/>
        <v>0</v>
      </c>
      <c r="L33" s="104">
        <f>SUM(J33*Sheet!$BP$12)</f>
        <v>0</v>
      </c>
      <c r="M33" s="29"/>
    </row>
    <row r="34" spans="1:13" x14ac:dyDescent="0.25">
      <c r="A34" s="138" t="s">
        <v>195</v>
      </c>
      <c r="B34" s="173">
        <v>1</v>
      </c>
      <c r="C34" s="161">
        <v>9</v>
      </c>
      <c r="D34" s="161">
        <v>25</v>
      </c>
      <c r="E34" s="161"/>
      <c r="F34" s="161"/>
      <c r="G34" s="182">
        <v>170</v>
      </c>
      <c r="H34" s="183"/>
      <c r="I34" s="183">
        <f>B34*((C34+D34)*G34+E34*Sheet!BM31*Sheet!BP17+F34*Sheet!BM31*Sheet!BP18)</f>
        <v>5780</v>
      </c>
      <c r="J34" s="141"/>
      <c r="K34" s="104">
        <f t="shared" si="0"/>
        <v>5780</v>
      </c>
      <c r="L34" s="104">
        <f>SUM(J34*Sheet!$BP$12)</f>
        <v>0</v>
      </c>
      <c r="M34" s="29"/>
    </row>
    <row r="35" spans="1:13" x14ac:dyDescent="0.25">
      <c r="A35" s="138" t="s">
        <v>196</v>
      </c>
      <c r="B35" s="173">
        <v>1</v>
      </c>
      <c r="C35" s="161">
        <v>2</v>
      </c>
      <c r="D35" s="161">
        <v>25</v>
      </c>
      <c r="E35" s="161"/>
      <c r="F35" s="161"/>
      <c r="G35" s="182">
        <v>280</v>
      </c>
      <c r="H35" s="183"/>
      <c r="I35" s="183">
        <f>B35*((C35+D35)*G35+E35*Sheet!BM32*Sheet!BP17+F35*Sheet!BM32*Sheet!BP18)</f>
        <v>7560</v>
      </c>
      <c r="J35" s="141"/>
      <c r="K35" s="104">
        <f t="shared" si="0"/>
        <v>7560</v>
      </c>
      <c r="L35" s="104">
        <f>SUM(J35*Sheet!$BP$12)</f>
        <v>0</v>
      </c>
      <c r="M35" s="29"/>
    </row>
    <row r="36" spans="1:13" x14ac:dyDescent="0.25">
      <c r="A36" s="138" t="s">
        <v>197</v>
      </c>
      <c r="B36" s="173">
        <v>1</v>
      </c>
      <c r="C36" s="161">
        <v>2</v>
      </c>
      <c r="D36" s="161">
        <v>25</v>
      </c>
      <c r="E36" s="161"/>
      <c r="F36" s="161"/>
      <c r="G36" s="182">
        <v>280</v>
      </c>
      <c r="H36" s="183"/>
      <c r="I36" s="183">
        <f>B36*((C36+D36)*G36+E36*Sheet!BM33*Sheet!BP17+F36*Sheet!BM33*Sheet!BP18)</f>
        <v>7560</v>
      </c>
      <c r="J36" s="141"/>
      <c r="K36" s="104">
        <f t="shared" si="0"/>
        <v>7560</v>
      </c>
      <c r="L36" s="104">
        <f>SUM(J36*Sheet!$BP$12)</f>
        <v>0</v>
      </c>
      <c r="M36" s="29"/>
    </row>
    <row r="37" spans="1:13" x14ac:dyDescent="0.25">
      <c r="A37" s="138" t="s">
        <v>198</v>
      </c>
      <c r="B37" s="173">
        <v>2</v>
      </c>
      <c r="C37" s="161">
        <v>2</v>
      </c>
      <c r="D37" s="161">
        <v>25</v>
      </c>
      <c r="E37" s="161"/>
      <c r="F37" s="161"/>
      <c r="G37" s="182">
        <v>200</v>
      </c>
      <c r="H37" s="183"/>
      <c r="I37" s="183">
        <f>B37*((C37+D37)*G37+E37*Sheet!BM34*Sheet!BP17+F37*Sheet!BM34*Sheet!BP18)</f>
        <v>10800</v>
      </c>
      <c r="J37" s="141"/>
      <c r="K37" s="104">
        <f t="shared" si="0"/>
        <v>10800</v>
      </c>
      <c r="L37" s="104">
        <f>SUM(J37*Sheet!$BP$12)</f>
        <v>0</v>
      </c>
      <c r="M37" s="29"/>
    </row>
    <row r="38" spans="1:13" x14ac:dyDescent="0.25">
      <c r="A38" s="138" t="s">
        <v>199</v>
      </c>
      <c r="B38" s="173">
        <v>1</v>
      </c>
      <c r="C38" s="161">
        <v>2</v>
      </c>
      <c r="D38" s="161">
        <v>25</v>
      </c>
      <c r="E38" s="161"/>
      <c r="F38" s="161"/>
      <c r="G38" s="182">
        <v>280</v>
      </c>
      <c r="H38" s="183"/>
      <c r="I38" s="183">
        <f>B38*((C38+D38)*G38+E38*Sheet!BM36*Sheet!BP17+F38*Sheet!BM36*Sheet!BP18)</f>
        <v>7560</v>
      </c>
      <c r="J38" s="141"/>
      <c r="K38" s="104">
        <f t="shared" si="0"/>
        <v>7560</v>
      </c>
      <c r="L38" s="104">
        <f>SUM(J38*Sheet!$BP$12)</f>
        <v>0</v>
      </c>
      <c r="M38" s="29"/>
    </row>
    <row r="39" spans="1:13" x14ac:dyDescent="0.25">
      <c r="A39" s="138" t="s">
        <v>200</v>
      </c>
      <c r="B39" s="173">
        <v>1</v>
      </c>
      <c r="C39" s="161">
        <v>2</v>
      </c>
      <c r="D39" s="161">
        <v>25</v>
      </c>
      <c r="E39" s="161"/>
      <c r="F39" s="161"/>
      <c r="G39" s="182">
        <v>230</v>
      </c>
      <c r="H39" s="183"/>
      <c r="I39" s="183">
        <f>B39*((C39+D39)*G39+E39*Sheet!BM37*Sheet!BP17+F39*Sheet!BM37*Sheet!BP18)</f>
        <v>6210</v>
      </c>
      <c r="J39" s="141"/>
      <c r="K39" s="104">
        <f t="shared" si="0"/>
        <v>6210</v>
      </c>
      <c r="L39" s="104">
        <f>SUM(J39*Sheet!$BP$12)</f>
        <v>0</v>
      </c>
      <c r="M39" s="29"/>
    </row>
    <row r="40" spans="1:13" x14ac:dyDescent="0.25">
      <c r="A40" s="138" t="s">
        <v>201</v>
      </c>
      <c r="B40" s="173">
        <v>1</v>
      </c>
      <c r="C40" s="161">
        <v>2</v>
      </c>
      <c r="D40" s="161">
        <v>5</v>
      </c>
      <c r="E40" s="161"/>
      <c r="F40" s="161"/>
      <c r="G40" s="182">
        <v>420</v>
      </c>
      <c r="H40" s="183"/>
      <c r="I40" s="183">
        <f>B40*((C40+D40)*G40+E40*Sheet!BM38*Sheet!BP17+F40*Sheet!BM38*Sheet!BP18)</f>
        <v>2940</v>
      </c>
      <c r="J40" s="141"/>
      <c r="K40" s="104">
        <f t="shared" si="0"/>
        <v>2940</v>
      </c>
      <c r="L40" s="104">
        <f>SUM(J40*Sheet!$BP$12)</f>
        <v>0</v>
      </c>
      <c r="M40" s="29"/>
    </row>
    <row r="41" spans="1:13" x14ac:dyDescent="0.25">
      <c r="A41" s="138" t="s">
        <v>202</v>
      </c>
      <c r="B41" s="173">
        <v>1</v>
      </c>
      <c r="C41" s="161">
        <v>2</v>
      </c>
      <c r="D41" s="161">
        <v>5</v>
      </c>
      <c r="E41" s="161"/>
      <c r="F41" s="161"/>
      <c r="G41" s="182">
        <v>200</v>
      </c>
      <c r="H41" s="183"/>
      <c r="I41" s="183">
        <f>B41*((C41+D41)*G41+E41*Sheet!BM39*Sheet!BP17+F41*Sheet!BM39*Sheet!BP18)</f>
        <v>1400</v>
      </c>
      <c r="J41" s="141"/>
      <c r="K41" s="104">
        <f t="shared" si="0"/>
        <v>1400</v>
      </c>
      <c r="L41" s="104">
        <f>SUM(J41*Sheet!$BP$12)</f>
        <v>0</v>
      </c>
      <c r="M41" s="29"/>
    </row>
    <row r="42" spans="1:13" x14ac:dyDescent="0.25">
      <c r="A42" s="138" t="s">
        <v>203</v>
      </c>
      <c r="B42" s="173">
        <v>1</v>
      </c>
      <c r="C42" s="161">
        <v>2</v>
      </c>
      <c r="D42" s="161">
        <v>25</v>
      </c>
      <c r="E42" s="161"/>
      <c r="F42" s="161"/>
      <c r="G42" s="182">
        <v>220</v>
      </c>
      <c r="H42" s="183"/>
      <c r="I42" s="183">
        <f>B42*((C42+D42)*G42+E42*Sheet!BM40*Sheet!BP17+F42*Sheet!BM40*Sheet!BP18)</f>
        <v>5940</v>
      </c>
      <c r="J42" s="141"/>
      <c r="K42" s="104">
        <f t="shared" si="0"/>
        <v>5940</v>
      </c>
      <c r="L42" s="104">
        <f>SUM(J42*Sheet!$BP$12)</f>
        <v>0</v>
      </c>
      <c r="M42" s="29"/>
    </row>
    <row r="43" spans="1:13" x14ac:dyDescent="0.25">
      <c r="A43" s="138" t="s">
        <v>204</v>
      </c>
      <c r="B43" s="173">
        <v>2</v>
      </c>
      <c r="C43" s="161">
        <v>2</v>
      </c>
      <c r="D43" s="161">
        <v>25</v>
      </c>
      <c r="E43" s="161"/>
      <c r="F43" s="161"/>
      <c r="G43" s="182">
        <v>190</v>
      </c>
      <c r="H43" s="183"/>
      <c r="I43" s="183">
        <f>B43*((C43+D43)*G43+E43*Sheet!BM41*Sheet!BP17+F43*Sheet!BM41*Sheet!BP18)</f>
        <v>10260</v>
      </c>
      <c r="J43" s="141"/>
      <c r="K43" s="104">
        <f t="shared" si="0"/>
        <v>10260</v>
      </c>
      <c r="L43" s="104">
        <f>SUM(J43*Sheet!$BP$12)</f>
        <v>0</v>
      </c>
      <c r="M43" s="29"/>
    </row>
    <row r="44" spans="1:13" x14ac:dyDescent="0.25">
      <c r="A44" s="138" t="s">
        <v>205</v>
      </c>
      <c r="B44" s="173">
        <v>1</v>
      </c>
      <c r="C44" s="173">
        <v>2</v>
      </c>
      <c r="D44" s="173">
        <v>25</v>
      </c>
      <c r="E44" s="173"/>
      <c r="F44" s="173"/>
      <c r="G44" s="182">
        <v>190</v>
      </c>
      <c r="H44" s="183"/>
      <c r="I44" s="183">
        <f>B44*((C44+D44)*G44+E44*Sheet!BM42*Sheet!BP22+F44*Sheet!BM42*Sheet!BP23)</f>
        <v>5130</v>
      </c>
      <c r="J44" s="141"/>
      <c r="K44" s="104">
        <f t="shared" si="0"/>
        <v>5130</v>
      </c>
      <c r="L44" s="104">
        <f>SUM(J44*Sheet!$BP$12)</f>
        <v>0</v>
      </c>
      <c r="M44" s="29"/>
    </row>
    <row r="45" spans="1:13" x14ac:dyDescent="0.25">
      <c r="A45" s="138" t="s">
        <v>206</v>
      </c>
      <c r="B45" s="173">
        <v>1</v>
      </c>
      <c r="C45" s="173">
        <v>2</v>
      </c>
      <c r="D45" s="173">
        <v>25</v>
      </c>
      <c r="E45" s="173"/>
      <c r="F45" s="173"/>
      <c r="G45" s="182">
        <v>220</v>
      </c>
      <c r="H45" s="183"/>
      <c r="I45" s="183">
        <f>B45*((C45+D45)*G45+E45*Sheet!BM43*Sheet!BP22+F45*Sheet!BM43*Sheet!BP23)</f>
        <v>5940</v>
      </c>
      <c r="J45" s="141"/>
      <c r="K45" s="104">
        <f t="shared" si="0"/>
        <v>5940</v>
      </c>
      <c r="L45" s="104">
        <f>SUM(J45*Sheet!$BP$12)</f>
        <v>0</v>
      </c>
      <c r="M45" s="29"/>
    </row>
    <row r="46" spans="1:13" x14ac:dyDescent="0.25">
      <c r="A46" s="216" t="s">
        <v>100</v>
      </c>
      <c r="B46" s="173">
        <v>1</v>
      </c>
      <c r="C46" s="161">
        <v>2</v>
      </c>
      <c r="D46" s="161">
        <v>25</v>
      </c>
      <c r="E46" s="161"/>
      <c r="F46" s="161"/>
      <c r="G46" s="182">
        <v>190</v>
      </c>
      <c r="H46" s="183"/>
      <c r="I46" s="183">
        <f>B46*((C46+D46)*G46+E46*Sheet!BM44*Sheet!BP22+F46*Sheet!BM44*Sheet!BP23)</f>
        <v>5130</v>
      </c>
      <c r="J46" s="141"/>
      <c r="K46" s="104">
        <f t="shared" si="0"/>
        <v>5130</v>
      </c>
      <c r="L46" s="104">
        <f>SUM(J46*Sheet!$BP$12)</f>
        <v>0</v>
      </c>
      <c r="M46" s="29"/>
    </row>
    <row r="47" spans="1:13" x14ac:dyDescent="0.25">
      <c r="A47" s="138" t="s">
        <v>207</v>
      </c>
      <c r="B47" s="173">
        <v>1</v>
      </c>
      <c r="C47" s="161"/>
      <c r="D47" s="161">
        <v>1</v>
      </c>
      <c r="E47" s="161"/>
      <c r="F47" s="161"/>
      <c r="G47" s="182">
        <v>450</v>
      </c>
      <c r="H47" s="183"/>
      <c r="I47" s="183">
        <f>B47*((C47+D47)*G47+E47*Sheet!BM45*Sheet!BP17+F47*Sheet!BM45*Sheet!BP18)</f>
        <v>450</v>
      </c>
      <c r="J47" s="141"/>
      <c r="K47" s="104">
        <f t="shared" si="0"/>
        <v>450</v>
      </c>
      <c r="L47" s="104">
        <f>SUM(J47*Sheet!$BP$12)</f>
        <v>0</v>
      </c>
      <c r="M47" s="29"/>
    </row>
    <row r="48" spans="1:13" x14ac:dyDescent="0.25">
      <c r="A48" s="138" t="s">
        <v>208</v>
      </c>
      <c r="B48" s="173">
        <v>1</v>
      </c>
      <c r="C48" s="161">
        <v>2</v>
      </c>
      <c r="D48" s="161">
        <v>25</v>
      </c>
      <c r="E48" s="161"/>
      <c r="F48" s="161"/>
      <c r="G48" s="182">
        <v>220</v>
      </c>
      <c r="H48" s="183"/>
      <c r="I48" s="183">
        <f>B48*((C48+D48)*G48+E48*Sheet!BM46*Sheet!BP22+F48*Sheet!BM46*Sheet!BP23)</f>
        <v>5940</v>
      </c>
      <c r="J48" s="141"/>
      <c r="K48" s="104">
        <f t="shared" si="0"/>
        <v>5940</v>
      </c>
      <c r="L48" s="104">
        <f>SUM(J48*Sheet!$BP$12)</f>
        <v>0</v>
      </c>
      <c r="M48" s="29"/>
    </row>
    <row r="49" spans="1:13" x14ac:dyDescent="0.25">
      <c r="A49" s="138" t="s">
        <v>116</v>
      </c>
      <c r="B49" s="173">
        <v>3</v>
      </c>
      <c r="C49" s="173">
        <v>2</v>
      </c>
      <c r="D49" s="173">
        <v>25</v>
      </c>
      <c r="E49" s="173"/>
      <c r="F49" s="173"/>
      <c r="G49" s="182">
        <v>180</v>
      </c>
      <c r="H49" s="183"/>
      <c r="I49" s="183">
        <f>B49*((C49+D49)*G49+E49*Sheet!BM47*Sheet!BP22+F49*Sheet!BM47*Sheet!BP23)</f>
        <v>14580</v>
      </c>
      <c r="J49" s="141"/>
      <c r="K49" s="104">
        <f t="shared" si="0"/>
        <v>14580</v>
      </c>
      <c r="L49" s="104">
        <f>SUM(J49*Sheet!$BP$12)</f>
        <v>0</v>
      </c>
      <c r="M49" s="29"/>
    </row>
    <row r="50" spans="1:13" x14ac:dyDescent="0.25">
      <c r="A50" s="138" t="s">
        <v>67</v>
      </c>
      <c r="B50" s="173">
        <v>2</v>
      </c>
      <c r="C50" s="173"/>
      <c r="D50" s="173">
        <v>25</v>
      </c>
      <c r="E50" s="173"/>
      <c r="F50" s="173"/>
      <c r="G50" s="182">
        <v>90</v>
      </c>
      <c r="H50" s="183"/>
      <c r="I50" s="183">
        <f>B50*((C50+D50)*G50+E50*Sheet!BM48*Sheet!BP22+F50*Sheet!BM48*Sheet!BP23)</f>
        <v>4500</v>
      </c>
      <c r="J50" s="141"/>
      <c r="K50" s="104">
        <f t="shared" si="0"/>
        <v>4500</v>
      </c>
      <c r="L50" s="104">
        <f>SUM(J50*Sheet!$BP$12)</f>
        <v>0</v>
      </c>
      <c r="M50" s="29"/>
    </row>
    <row r="51" spans="1:13" x14ac:dyDescent="0.25">
      <c r="A51" s="138" t="s">
        <v>209</v>
      </c>
      <c r="B51" s="173"/>
      <c r="C51" s="161"/>
      <c r="D51" s="161"/>
      <c r="E51" s="161"/>
      <c r="F51" s="161"/>
      <c r="G51" s="182"/>
      <c r="H51" s="183"/>
      <c r="I51" s="183">
        <f>B51*((C51+D51)*G51+E51*Sheet!BM49*Sheet!BP22+F51*Sheet!BM49*Sheet!BP23)</f>
        <v>0</v>
      </c>
      <c r="J51" s="141"/>
      <c r="K51" s="104">
        <f t="shared" si="0"/>
        <v>0</v>
      </c>
      <c r="L51" s="104">
        <f>SUM(J51*Sheet!$BP$12)</f>
        <v>0</v>
      </c>
      <c r="M51" s="29"/>
    </row>
    <row r="52" spans="1:13" x14ac:dyDescent="0.25">
      <c r="A52" s="138" t="s">
        <v>210</v>
      </c>
      <c r="B52" s="173"/>
      <c r="C52" s="161"/>
      <c r="D52" s="161"/>
      <c r="E52" s="161"/>
      <c r="F52" s="161"/>
      <c r="G52" s="182"/>
      <c r="H52" s="183"/>
      <c r="I52" s="183">
        <f>B52*((C52+D52)*G52+E52*Sheet!BM50*Sheet!BP22+F52*Sheet!BM50*Sheet!BP23)</f>
        <v>0</v>
      </c>
      <c r="J52" s="141"/>
      <c r="K52" s="104">
        <f t="shared" si="0"/>
        <v>0</v>
      </c>
      <c r="L52" s="104">
        <f>SUM(J52*Sheet!$BP$12)</f>
        <v>0</v>
      </c>
      <c r="M52" s="29"/>
    </row>
    <row r="53" spans="1:13" x14ac:dyDescent="0.25">
      <c r="A53" s="216" t="s">
        <v>211</v>
      </c>
      <c r="B53" s="173">
        <v>1</v>
      </c>
      <c r="C53" s="173"/>
      <c r="D53" s="173"/>
      <c r="E53" s="173"/>
      <c r="F53" s="173"/>
      <c r="G53" s="182"/>
      <c r="H53" s="183"/>
      <c r="I53" s="183"/>
      <c r="J53" s="141"/>
      <c r="K53" s="104">
        <f t="shared" si="0"/>
        <v>0</v>
      </c>
      <c r="L53" s="104">
        <f>SUM(J53*Sheet!$BP$12)</f>
        <v>0</v>
      </c>
      <c r="M53" s="29"/>
    </row>
    <row r="54" spans="1:13" x14ac:dyDescent="0.25">
      <c r="A54" s="216" t="s">
        <v>212</v>
      </c>
      <c r="B54" s="173">
        <v>1</v>
      </c>
      <c r="C54" s="173"/>
      <c r="D54" s="173"/>
      <c r="E54" s="173"/>
      <c r="F54" s="173"/>
      <c r="G54" s="182"/>
      <c r="H54" s="183"/>
      <c r="I54" s="183"/>
      <c r="J54" s="141"/>
      <c r="K54" s="104">
        <f t="shared" si="0"/>
        <v>0</v>
      </c>
      <c r="L54" s="104">
        <f>SUM(J54*Sheet!$BP$12)</f>
        <v>0</v>
      </c>
      <c r="M54" s="29"/>
    </row>
    <row r="55" spans="1:13" x14ac:dyDescent="0.25">
      <c r="A55" s="216"/>
      <c r="B55" s="173"/>
      <c r="C55" s="173"/>
      <c r="D55" s="173"/>
      <c r="E55" s="161"/>
      <c r="F55" s="161"/>
      <c r="G55" s="182"/>
      <c r="H55" s="183"/>
      <c r="I55" s="183">
        <f>B55*((C55+D55)*G55+E55*Sheet!BM53*Sheet!BP17+F55*Sheet!BM53*Sheet!BP18)</f>
        <v>0</v>
      </c>
      <c r="J55" s="141"/>
      <c r="K55" s="104">
        <f t="shared" si="0"/>
        <v>0</v>
      </c>
      <c r="L55" s="104">
        <f>SUM(J55*Sheet!$BP$12)</f>
        <v>0</v>
      </c>
      <c r="M55" s="29"/>
    </row>
    <row r="56" spans="1:13" x14ac:dyDescent="0.25">
      <c r="A56" s="138"/>
      <c r="B56" s="173"/>
      <c r="C56" s="173"/>
      <c r="D56" s="173"/>
      <c r="E56" s="161"/>
      <c r="F56" s="161"/>
      <c r="G56" s="182"/>
      <c r="H56" s="183"/>
      <c r="I56" s="183">
        <f>B56*((C56+D56)*G56+E56*Sheet!BM54*Sheet!BP17+F56*Sheet!BM54*Sheet!BP18)</f>
        <v>0</v>
      </c>
      <c r="J56" s="141"/>
      <c r="K56" s="104">
        <f t="shared" si="0"/>
        <v>0</v>
      </c>
      <c r="L56" s="104">
        <f>SUM(J56*Sheet!$BP$12)</f>
        <v>0</v>
      </c>
      <c r="M56" s="29"/>
    </row>
    <row r="57" spans="1:13" x14ac:dyDescent="0.25">
      <c r="A57" s="53"/>
      <c r="B57" s="53"/>
      <c r="C57" s="53"/>
      <c r="D57" s="53"/>
      <c r="E57" s="138"/>
      <c r="F57" s="138"/>
      <c r="G57" s="184"/>
      <c r="H57" s="183"/>
      <c r="I57" s="183">
        <f>B57*((C57+D57)*G57+E57*Sheet!BM55*Sheet!BP17+F57*Sheet!BM55*Sheet!BP18)</f>
        <v>0</v>
      </c>
      <c r="J57" s="141"/>
      <c r="K57" s="104">
        <f t="shared" si="0"/>
        <v>0</v>
      </c>
      <c r="L57" s="104">
        <f>SUM(J57*Sheet!$BP$12)</f>
        <v>0</v>
      </c>
      <c r="M57" s="29"/>
    </row>
    <row r="58" spans="1:13" x14ac:dyDescent="0.25">
      <c r="A58" s="53"/>
      <c r="B58" s="53"/>
      <c r="C58" s="53"/>
      <c r="D58" s="53"/>
      <c r="E58" s="53"/>
      <c r="F58" s="53"/>
      <c r="G58" s="184"/>
      <c r="H58" s="183"/>
      <c r="I58" s="183">
        <f>B58*((C58+D58)*G58+E58*Sheet!BM56*Sheet!BP17+F58*Sheet!BM56*Sheet!BP18)</f>
        <v>0</v>
      </c>
      <c r="J58" s="141"/>
      <c r="K58" s="104">
        <f t="shared" si="0"/>
        <v>0</v>
      </c>
      <c r="L58" s="104">
        <f>SUM(J58*Sheet!$BP$12)</f>
        <v>0</v>
      </c>
      <c r="M58" s="29"/>
    </row>
    <row r="59" spans="1:13" x14ac:dyDescent="0.25">
      <c r="A59" s="16"/>
      <c r="B59" s="16"/>
      <c r="C59" s="16"/>
      <c r="D59" s="16"/>
      <c r="E59" s="41"/>
      <c r="F59" s="41"/>
      <c r="G59" s="177" t="s">
        <v>371</v>
      </c>
      <c r="H59" s="162">
        <f>SUM(H14:H58)</f>
        <v>0</v>
      </c>
      <c r="I59" s="18"/>
      <c r="J59" s="133"/>
      <c r="K59" s="29"/>
      <c r="L59" s="29"/>
      <c r="M59" s="29"/>
    </row>
    <row r="60" spans="1:13" x14ac:dyDescent="0.25">
      <c r="A60" s="16"/>
      <c r="B60" s="16"/>
      <c r="C60" s="16"/>
      <c r="D60" s="16"/>
      <c r="E60" s="18"/>
      <c r="F60" s="16"/>
      <c r="G60" s="16"/>
      <c r="H60" s="29"/>
      <c r="I60" s="29"/>
      <c r="J60" s="133"/>
      <c r="K60" s="29"/>
      <c r="L60" s="29"/>
      <c r="M60" s="29"/>
    </row>
    <row r="61" spans="1:13" ht="17" thickBot="1" x14ac:dyDescent="0.3">
      <c r="A61" s="16"/>
      <c r="B61" s="16"/>
      <c r="C61" s="16"/>
      <c r="D61" s="16"/>
      <c r="E61" s="16"/>
      <c r="F61" s="16"/>
      <c r="G61" s="52"/>
      <c r="H61" s="163" t="s">
        <v>155</v>
      </c>
      <c r="I61" s="156">
        <f>SUM(I14:I58)</f>
        <v>335319</v>
      </c>
      <c r="J61" s="104">
        <f>SUM(J14:J58)</f>
        <v>0</v>
      </c>
      <c r="K61" s="104">
        <f>SUM(K14:K58)</f>
        <v>335319</v>
      </c>
      <c r="L61" s="104">
        <f>SUM(L14:L58)</f>
        <v>0</v>
      </c>
      <c r="M61" s="29"/>
    </row>
    <row r="62" spans="1:13" x14ac:dyDescent="0.25">
      <c r="A62" s="122">
        <v>1936.27</v>
      </c>
      <c r="E62" s="22"/>
      <c r="F62" s="22"/>
      <c r="G62" s="22"/>
      <c r="H62" s="22"/>
      <c r="I62" s="22"/>
    </row>
    <row r="63" spans="1:13" x14ac:dyDescent="0.25">
      <c r="G63" s="22"/>
    </row>
    <row r="64" spans="1:13" x14ac:dyDescent="0.25">
      <c r="G64" s="22"/>
    </row>
    <row r="65" spans="7:7" x14ac:dyDescent="0.25">
      <c r="G65" s="22"/>
    </row>
    <row r="66" spans="7:7" x14ac:dyDescent="0.25">
      <c r="G66" s="22"/>
    </row>
    <row r="67" spans="7:7" x14ac:dyDescent="0.25">
      <c r="G67" s="22"/>
    </row>
    <row r="68" spans="7:7" x14ac:dyDescent="0.25">
      <c r="G68" s="22"/>
    </row>
    <row r="69" spans="7:7" x14ac:dyDescent="0.25">
      <c r="G69" s="22"/>
    </row>
    <row r="70" spans="7:7" x14ac:dyDescent="0.25">
      <c r="G70" s="22"/>
    </row>
    <row r="71" spans="7:7" x14ac:dyDescent="0.25">
      <c r="G71" s="22"/>
    </row>
    <row r="72" spans="7:7" x14ac:dyDescent="0.25">
      <c r="G72" s="22"/>
    </row>
    <row r="73" spans="7:7" x14ac:dyDescent="0.25">
      <c r="G73" s="22"/>
    </row>
    <row r="74" spans="7:7" x14ac:dyDescent="0.25">
      <c r="G74" s="22"/>
    </row>
    <row r="75" spans="7:7" x14ac:dyDescent="0.25">
      <c r="G75" s="22"/>
    </row>
    <row r="76" spans="7:7" x14ac:dyDescent="0.25">
      <c r="G76" s="22"/>
    </row>
    <row r="77" spans="7:7" x14ac:dyDescent="0.25">
      <c r="G77" s="22"/>
    </row>
    <row r="78" spans="7:7" x14ac:dyDescent="0.25">
      <c r="G78" s="22"/>
    </row>
    <row r="79" spans="7:7" x14ac:dyDescent="0.25">
      <c r="G79" s="22"/>
    </row>
    <row r="80" spans="7:7" x14ac:dyDescent="0.25">
      <c r="G80" s="22"/>
    </row>
    <row r="81" spans="7:7" x14ac:dyDescent="0.25">
      <c r="G81" s="22"/>
    </row>
    <row r="82" spans="7:7" x14ac:dyDescent="0.25">
      <c r="G82" s="22"/>
    </row>
    <row r="83" spans="7:7" x14ac:dyDescent="0.25">
      <c r="G83" s="22"/>
    </row>
    <row r="84" spans="7:7" x14ac:dyDescent="0.25">
      <c r="G84" s="22"/>
    </row>
    <row r="85" spans="7:7" x14ac:dyDescent="0.25">
      <c r="G85" s="22"/>
    </row>
    <row r="86" spans="7:7" x14ac:dyDescent="0.25">
      <c r="G86" s="22"/>
    </row>
    <row r="87" spans="7:7" x14ac:dyDescent="0.25">
      <c r="G87" s="22"/>
    </row>
    <row r="88" spans="7:7" x14ac:dyDescent="0.25">
      <c r="G88" s="22"/>
    </row>
    <row r="89" spans="7:7" x14ac:dyDescent="0.25">
      <c r="G89" s="22"/>
    </row>
    <row r="90" spans="7:7" x14ac:dyDescent="0.25">
      <c r="G90" s="22"/>
    </row>
  </sheetData>
  <customSheetViews>
    <customSheetView guid="{AAE24E2A-B76F-4FC5-9E8B-F0101A834ACB}" scale="75" showRuler="0" topLeftCell="A25">
      <selection activeCell="I35" sqref="I35"/>
      <pageMargins left="0.7" right="0.7" top="0.75" bottom="0.75" header="0.3" footer="0.3"/>
      <printOptions horizontalCentered="1"/>
      <pageSetup paperSize="9" scale="75" orientation="portrait" horizontalDpi="300" verticalDpi="300"/>
      <headerFooter>
        <oddHeader>&amp;CMotion Picture House</oddHeader>
        <oddFooter>&amp;Cpage 5</oddFooter>
      </headerFooter>
    </customSheetView>
  </customSheetViews>
  <phoneticPr fontId="0" type="noConversion"/>
  <printOptions horizontalCentered="1"/>
  <pageMargins left="0.31496062992125984" right="0.19685039370078741" top="1.7716535433070868" bottom="0.27559055118110237" header="0.51181102362204722" footer="0.51181102362204722"/>
  <pageSetup paperSize="9" scale="75" orientation="portrait" horizontalDpi="300" verticalDpi="300"/>
  <headerFooter>
    <oddFooter>&amp;Cpage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opLeftCell="A57" zoomScale="150" zoomScaleNormal="150" zoomScalePageLayoutView="150" workbookViewId="0">
      <selection activeCell="E40" sqref="E40"/>
    </sheetView>
  </sheetViews>
  <sheetFormatPr baseColWidth="10" defaultColWidth="9.19921875" defaultRowHeight="16" x14ac:dyDescent="0.25"/>
  <cols>
    <col min="1" max="1" width="54.796875" style="22" customWidth="1"/>
    <col min="2" max="3" width="7" style="22" customWidth="1"/>
    <col min="4" max="4" width="12" style="19" customWidth="1"/>
    <col min="5" max="5" width="13.3984375" style="19" customWidth="1"/>
    <col min="6" max="6" width="17" style="149" customWidth="1"/>
    <col min="7" max="7" width="16.796875" style="26" customWidth="1"/>
    <col min="8" max="16384" width="9.19921875" style="26"/>
  </cols>
  <sheetData>
    <row r="1" spans="1:8" x14ac:dyDescent="0.25">
      <c r="A1" s="34" t="s">
        <v>213</v>
      </c>
      <c r="B1" s="41"/>
      <c r="C1" s="41"/>
      <c r="D1" s="41"/>
      <c r="E1" s="41"/>
      <c r="F1" s="133"/>
      <c r="G1" s="29"/>
      <c r="H1" s="29"/>
    </row>
    <row r="2" spans="1:8" x14ac:dyDescent="0.25">
      <c r="A2" s="78"/>
      <c r="B2" s="18"/>
      <c r="C2" s="18"/>
      <c r="D2" s="18"/>
      <c r="E2" s="18"/>
      <c r="F2" s="133"/>
      <c r="G2" s="29"/>
      <c r="H2" s="29"/>
    </row>
    <row r="3" spans="1:8" x14ac:dyDescent="0.25">
      <c r="A3" s="17"/>
      <c r="B3" s="18"/>
      <c r="C3" s="134" t="s">
        <v>72</v>
      </c>
      <c r="D3" s="134" t="s">
        <v>48</v>
      </c>
      <c r="E3" s="134" t="s">
        <v>142</v>
      </c>
      <c r="F3" s="135" t="s">
        <v>141</v>
      </c>
      <c r="G3" s="136" t="s">
        <v>148</v>
      </c>
      <c r="H3" s="29"/>
    </row>
    <row r="4" spans="1:8" x14ac:dyDescent="0.25">
      <c r="A4" s="42" t="s">
        <v>214</v>
      </c>
      <c r="B4" s="69"/>
      <c r="C4" s="138"/>
      <c r="D4" s="139"/>
      <c r="E4" s="140"/>
      <c r="F4" s="141"/>
      <c r="G4" s="104">
        <f t="shared" ref="G4:G15" si="0">SUM(E4-F4)</f>
        <v>0</v>
      </c>
      <c r="H4" s="29"/>
    </row>
    <row r="5" spans="1:8" x14ac:dyDescent="0.25">
      <c r="A5" s="42" t="s">
        <v>215</v>
      </c>
      <c r="B5" s="69"/>
      <c r="C5" s="138"/>
      <c r="D5" s="139"/>
      <c r="E5" s="140"/>
      <c r="F5" s="141"/>
      <c r="G5" s="104">
        <f t="shared" si="0"/>
        <v>0</v>
      </c>
      <c r="H5" s="29"/>
    </row>
    <row r="6" spans="1:8" x14ac:dyDescent="0.25">
      <c r="A6" s="42" t="s">
        <v>216</v>
      </c>
      <c r="B6" s="69"/>
      <c r="C6" s="138"/>
      <c r="D6" s="139"/>
      <c r="E6" s="140"/>
      <c r="F6" s="141"/>
      <c r="G6" s="104">
        <f t="shared" si="0"/>
        <v>0</v>
      </c>
      <c r="H6" s="29"/>
    </row>
    <row r="7" spans="1:8" x14ac:dyDescent="0.25">
      <c r="A7" s="42" t="s">
        <v>217</v>
      </c>
      <c r="B7" s="69"/>
      <c r="C7" s="138"/>
      <c r="D7" s="139"/>
      <c r="E7" s="140"/>
      <c r="F7" s="141"/>
      <c r="G7" s="104">
        <f t="shared" si="0"/>
        <v>0</v>
      </c>
      <c r="H7" s="29"/>
    </row>
    <row r="8" spans="1:8" x14ac:dyDescent="0.25">
      <c r="A8" s="42" t="s">
        <v>218</v>
      </c>
      <c r="B8" s="69"/>
      <c r="C8" s="138"/>
      <c r="D8" s="139"/>
      <c r="E8" s="140"/>
      <c r="F8" s="141"/>
      <c r="G8" s="104">
        <f t="shared" si="0"/>
        <v>0</v>
      </c>
      <c r="H8" s="29"/>
    </row>
    <row r="9" spans="1:8" x14ac:dyDescent="0.25">
      <c r="A9" s="42" t="s">
        <v>219</v>
      </c>
      <c r="B9" s="69"/>
      <c r="C9" s="138"/>
      <c r="D9" s="139"/>
      <c r="E9" s="140"/>
      <c r="F9" s="141"/>
      <c r="G9" s="104">
        <f t="shared" si="0"/>
        <v>0</v>
      </c>
      <c r="H9" s="29"/>
    </row>
    <row r="10" spans="1:8" x14ac:dyDescent="0.25">
      <c r="A10" s="42" t="s">
        <v>220</v>
      </c>
      <c r="B10" s="69"/>
      <c r="C10" s="138"/>
      <c r="D10" s="139"/>
      <c r="E10" s="140"/>
      <c r="F10" s="141"/>
      <c r="G10" s="104">
        <f t="shared" si="0"/>
        <v>0</v>
      </c>
      <c r="H10" s="29"/>
    </row>
    <row r="11" spans="1:8" x14ac:dyDescent="0.25">
      <c r="A11" s="42" t="s">
        <v>221</v>
      </c>
      <c r="B11" s="69"/>
      <c r="C11" s="138"/>
      <c r="D11" s="139"/>
      <c r="E11" s="140"/>
      <c r="F11" s="141"/>
      <c r="G11" s="104">
        <f t="shared" si="0"/>
        <v>0</v>
      </c>
      <c r="H11" s="29"/>
    </row>
    <row r="12" spans="1:8" x14ac:dyDescent="0.25">
      <c r="A12" s="42" t="s">
        <v>222</v>
      </c>
      <c r="B12" s="69"/>
      <c r="C12" s="138"/>
      <c r="D12" s="139"/>
      <c r="E12" s="140"/>
      <c r="F12" s="141"/>
      <c r="G12" s="104">
        <f t="shared" si="0"/>
        <v>0</v>
      </c>
      <c r="H12" s="29"/>
    </row>
    <row r="13" spans="1:8" x14ac:dyDescent="0.25">
      <c r="A13" s="42" t="s">
        <v>223</v>
      </c>
      <c r="B13" s="69"/>
      <c r="C13" s="138"/>
      <c r="D13" s="139"/>
      <c r="E13" s="140"/>
      <c r="F13" s="141"/>
      <c r="G13" s="104">
        <f t="shared" si="0"/>
        <v>0</v>
      </c>
      <c r="H13" s="29"/>
    </row>
    <row r="14" spans="1:8" x14ac:dyDescent="0.25">
      <c r="A14" s="42"/>
      <c r="B14" s="69"/>
      <c r="C14" s="138"/>
      <c r="D14" s="139"/>
      <c r="E14" s="140"/>
      <c r="F14" s="141"/>
      <c r="G14" s="104">
        <f t="shared" si="0"/>
        <v>0</v>
      </c>
      <c r="H14" s="29"/>
    </row>
    <row r="15" spans="1:8" x14ac:dyDescent="0.25">
      <c r="A15" s="37"/>
      <c r="B15" s="185"/>
      <c r="C15" s="53"/>
      <c r="D15" s="139"/>
      <c r="E15" s="140"/>
      <c r="F15" s="141"/>
      <c r="G15" s="104">
        <f t="shared" si="0"/>
        <v>0</v>
      </c>
      <c r="H15" s="29"/>
    </row>
    <row r="16" spans="1:8" x14ac:dyDescent="0.25">
      <c r="A16" s="16"/>
      <c r="B16" s="16"/>
      <c r="C16" s="16"/>
      <c r="D16" s="18"/>
      <c r="E16" s="18"/>
      <c r="F16" s="111"/>
      <c r="G16" s="111"/>
      <c r="H16" s="29"/>
    </row>
    <row r="17" spans="1:8" ht="17" thickBot="1" x14ac:dyDescent="0.3">
      <c r="A17" s="16"/>
      <c r="B17" s="18"/>
      <c r="C17" s="16"/>
      <c r="D17" s="163" t="s">
        <v>156</v>
      </c>
      <c r="E17" s="156">
        <f>SUM(E4:E15)</f>
        <v>0</v>
      </c>
      <c r="F17" s="104">
        <f>SUM(F4:F15)</f>
        <v>0</v>
      </c>
      <c r="G17" s="104">
        <f>SUM(G4:G15)</f>
        <v>0</v>
      </c>
      <c r="H17" s="29"/>
    </row>
    <row r="18" spans="1:8" x14ac:dyDescent="0.25">
      <c r="A18" s="125"/>
      <c r="B18" s="18"/>
      <c r="C18" s="18"/>
      <c r="D18" s="29"/>
      <c r="E18" s="29"/>
      <c r="F18" s="111"/>
      <c r="G18" s="111"/>
      <c r="H18" s="29"/>
    </row>
    <row r="19" spans="1:8" x14ac:dyDescent="0.25">
      <c r="A19" s="34" t="s">
        <v>55</v>
      </c>
      <c r="B19" s="41"/>
      <c r="C19" s="41"/>
      <c r="D19" s="41"/>
      <c r="E19" s="41"/>
      <c r="F19" s="41"/>
      <c r="G19" s="41"/>
      <c r="H19" s="29"/>
    </row>
    <row r="20" spans="1:8" x14ac:dyDescent="0.25">
      <c r="A20" s="78"/>
      <c r="B20" s="18"/>
      <c r="C20" s="18"/>
      <c r="D20" s="18"/>
      <c r="E20" s="18"/>
      <c r="F20" s="111"/>
      <c r="G20" s="111"/>
      <c r="H20" s="29"/>
    </row>
    <row r="21" spans="1:8" x14ac:dyDescent="0.25">
      <c r="A21" s="18"/>
      <c r="B21" s="18"/>
      <c r="C21" s="134" t="s">
        <v>72</v>
      </c>
      <c r="D21" s="134">
        <v>100</v>
      </c>
      <c r="E21" s="134" t="s">
        <v>142</v>
      </c>
      <c r="F21" s="104"/>
      <c r="G21" s="104"/>
      <c r="H21" s="29"/>
    </row>
    <row r="22" spans="1:8" x14ac:dyDescent="0.25">
      <c r="A22" s="42" t="s">
        <v>224</v>
      </c>
      <c r="B22" s="69"/>
      <c r="C22" s="138"/>
      <c r="D22" s="139">
        <v>1000</v>
      </c>
      <c r="E22" s="140">
        <f>C22*D22</f>
        <v>0</v>
      </c>
      <c r="F22" s="141"/>
      <c r="G22" s="104">
        <f t="shared" ref="G22:G30" si="1">SUM(E22-F22)</f>
        <v>0</v>
      </c>
      <c r="H22" s="29"/>
    </row>
    <row r="23" spans="1:8" x14ac:dyDescent="0.25">
      <c r="A23" s="42" t="s">
        <v>225</v>
      </c>
      <c r="B23" s="69"/>
      <c r="C23" s="138"/>
      <c r="D23" s="139"/>
      <c r="E23" s="140">
        <f>C23*D23</f>
        <v>0</v>
      </c>
      <c r="F23" s="141"/>
      <c r="G23" s="104">
        <f t="shared" si="1"/>
        <v>0</v>
      </c>
      <c r="H23" s="29"/>
    </row>
    <row r="24" spans="1:8" x14ac:dyDescent="0.25">
      <c r="A24" s="42" t="s">
        <v>226</v>
      </c>
      <c r="B24" s="69"/>
      <c r="C24" s="138"/>
      <c r="D24" s="139"/>
      <c r="E24" s="140"/>
      <c r="F24" s="141"/>
      <c r="G24" s="104">
        <f t="shared" si="1"/>
        <v>0</v>
      </c>
      <c r="H24" s="29"/>
    </row>
    <row r="25" spans="1:8" x14ac:dyDescent="0.25">
      <c r="A25" s="42" t="s">
        <v>227</v>
      </c>
      <c r="B25" s="69"/>
      <c r="C25" s="138"/>
      <c r="D25" s="139"/>
      <c r="E25" s="140"/>
      <c r="F25" s="141"/>
      <c r="G25" s="104">
        <f t="shared" si="1"/>
        <v>0</v>
      </c>
      <c r="H25" s="29"/>
    </row>
    <row r="26" spans="1:8" x14ac:dyDescent="0.25">
      <c r="A26" s="42" t="s">
        <v>228</v>
      </c>
      <c r="B26" s="69"/>
      <c r="C26" s="138"/>
      <c r="D26" s="139"/>
      <c r="E26" s="140">
        <f>C26*D26</f>
        <v>0</v>
      </c>
      <c r="F26" s="141"/>
      <c r="G26" s="104">
        <f t="shared" si="1"/>
        <v>0</v>
      </c>
      <c r="H26" s="29"/>
    </row>
    <row r="27" spans="1:8" x14ac:dyDescent="0.25">
      <c r="A27" s="42" t="s">
        <v>229</v>
      </c>
      <c r="B27" s="69"/>
      <c r="C27" s="138"/>
      <c r="D27" s="139"/>
      <c r="E27" s="140"/>
      <c r="F27" s="141"/>
      <c r="G27" s="104">
        <f t="shared" si="1"/>
        <v>0</v>
      </c>
      <c r="H27" s="29"/>
    </row>
    <row r="28" spans="1:8" x14ac:dyDescent="0.25">
      <c r="A28" s="42" t="s">
        <v>230</v>
      </c>
      <c r="B28" s="69"/>
      <c r="C28" s="138"/>
      <c r="D28" s="138"/>
      <c r="E28" s="140">
        <v>0</v>
      </c>
      <c r="F28" s="141"/>
      <c r="G28" s="104">
        <f t="shared" si="1"/>
        <v>0</v>
      </c>
      <c r="H28" s="29"/>
    </row>
    <row r="29" spans="1:8" x14ac:dyDescent="0.25">
      <c r="A29" s="42"/>
      <c r="B29" s="69"/>
      <c r="C29" s="138"/>
      <c r="D29" s="138"/>
      <c r="E29" s="140"/>
      <c r="F29" s="141"/>
      <c r="G29" s="104">
        <f t="shared" si="1"/>
        <v>0</v>
      </c>
      <c r="H29" s="29"/>
    </row>
    <row r="30" spans="1:8" x14ac:dyDescent="0.25">
      <c r="A30" s="37"/>
      <c r="B30" s="185"/>
      <c r="C30" s="53"/>
      <c r="D30" s="138"/>
      <c r="E30" s="140"/>
      <c r="F30" s="141"/>
      <c r="G30" s="104">
        <f t="shared" si="1"/>
        <v>0</v>
      </c>
      <c r="H30" s="29"/>
    </row>
    <row r="31" spans="1:8" x14ac:dyDescent="0.25">
      <c r="A31" s="16"/>
      <c r="B31" s="16"/>
      <c r="C31" s="16"/>
      <c r="D31" s="18"/>
      <c r="E31" s="18"/>
      <c r="F31" s="18"/>
      <c r="G31" s="18"/>
      <c r="H31" s="29"/>
    </row>
    <row r="32" spans="1:8" ht="17" thickBot="1" x14ac:dyDescent="0.3">
      <c r="A32" s="16"/>
      <c r="B32" s="18"/>
      <c r="C32" s="52"/>
      <c r="D32" s="163" t="s">
        <v>157</v>
      </c>
      <c r="E32" s="156">
        <f>SUM(E22:E30)</f>
        <v>0</v>
      </c>
      <c r="F32" s="104">
        <f>SUM(F22:F30)</f>
        <v>0</v>
      </c>
      <c r="G32" s="104">
        <f>SUM(G22:G30)</f>
        <v>0</v>
      </c>
      <c r="H32" s="29"/>
    </row>
    <row r="33" spans="1:8" x14ac:dyDescent="0.25">
      <c r="A33" s="16"/>
      <c r="B33" s="16"/>
      <c r="C33" s="16"/>
      <c r="D33" s="16"/>
      <c r="E33" s="16"/>
      <c r="F33" s="16"/>
      <c r="G33" s="16"/>
      <c r="H33" s="29"/>
    </row>
    <row r="34" spans="1:8" x14ac:dyDescent="0.25">
      <c r="A34" s="34" t="s">
        <v>372</v>
      </c>
      <c r="B34" s="52"/>
      <c r="C34" s="52"/>
      <c r="D34" s="52"/>
      <c r="E34" s="52"/>
      <c r="F34" s="52"/>
      <c r="G34" s="52"/>
      <c r="H34" s="29"/>
    </row>
    <row r="35" spans="1:8" x14ac:dyDescent="0.25">
      <c r="A35" s="78"/>
      <c r="B35" s="16"/>
      <c r="C35" s="16"/>
      <c r="D35" s="16"/>
      <c r="E35" s="16"/>
      <c r="F35" s="16"/>
      <c r="G35" s="16"/>
      <c r="H35" s="29"/>
    </row>
    <row r="36" spans="1:8" x14ac:dyDescent="0.25">
      <c r="A36" s="18"/>
      <c r="B36" s="134" t="s">
        <v>7</v>
      </c>
      <c r="C36" s="134" t="s">
        <v>72</v>
      </c>
      <c r="D36" s="134"/>
      <c r="E36" s="134" t="s">
        <v>142</v>
      </c>
      <c r="F36" s="104"/>
      <c r="G36" s="104"/>
      <c r="H36" s="29"/>
    </row>
    <row r="37" spans="1:8" x14ac:dyDescent="0.25">
      <c r="A37" s="42" t="s">
        <v>101</v>
      </c>
      <c r="B37" s="138"/>
      <c r="C37" s="138"/>
      <c r="D37" s="139"/>
      <c r="E37" s="140">
        <v>0</v>
      </c>
      <c r="F37" s="141"/>
      <c r="G37" s="104">
        <f t="shared" ref="G37:G49" si="2">SUM(E37-F37)</f>
        <v>0</v>
      </c>
      <c r="H37" s="29"/>
    </row>
    <row r="38" spans="1:8" x14ac:dyDescent="0.25">
      <c r="A38" s="42" t="s">
        <v>373</v>
      </c>
      <c r="B38" s="138"/>
      <c r="C38" s="138"/>
      <c r="D38" s="139"/>
      <c r="E38" s="140">
        <v>0</v>
      </c>
      <c r="F38" s="141"/>
      <c r="G38" s="104">
        <f t="shared" si="2"/>
        <v>0</v>
      </c>
      <c r="H38" s="29"/>
    </row>
    <row r="39" spans="1:8" x14ac:dyDescent="0.25">
      <c r="A39" s="42" t="s">
        <v>374</v>
      </c>
      <c r="B39" s="138"/>
      <c r="C39" s="138"/>
      <c r="D39" s="139"/>
      <c r="E39" s="140">
        <v>0</v>
      </c>
      <c r="F39" s="141"/>
      <c r="G39" s="104">
        <f t="shared" si="2"/>
        <v>0</v>
      </c>
      <c r="H39" s="29"/>
    </row>
    <row r="40" spans="1:8" x14ac:dyDescent="0.25">
      <c r="A40" s="42" t="s">
        <v>375</v>
      </c>
      <c r="B40" s="138"/>
      <c r="C40" s="138"/>
      <c r="D40" s="139"/>
      <c r="E40" s="140">
        <v>0</v>
      </c>
      <c r="F40" s="141"/>
      <c r="G40" s="104">
        <f t="shared" si="2"/>
        <v>0</v>
      </c>
      <c r="H40" s="29"/>
    </row>
    <row r="41" spans="1:8" x14ac:dyDescent="0.25">
      <c r="A41" s="42" t="s">
        <v>376</v>
      </c>
      <c r="B41" s="138"/>
      <c r="C41" s="138"/>
      <c r="D41" s="139"/>
      <c r="E41" s="140">
        <v>0</v>
      </c>
      <c r="F41" s="141"/>
      <c r="G41" s="104">
        <f t="shared" si="2"/>
        <v>0</v>
      </c>
      <c r="H41" s="29"/>
    </row>
    <row r="42" spans="1:8" x14ac:dyDescent="0.25">
      <c r="A42" s="42" t="s">
        <v>377</v>
      </c>
      <c r="B42" s="138"/>
      <c r="C42" s="138"/>
      <c r="D42" s="139">
        <v>0</v>
      </c>
      <c r="E42" s="140">
        <v>0</v>
      </c>
      <c r="F42" s="141"/>
      <c r="G42" s="104">
        <f t="shared" si="2"/>
        <v>0</v>
      </c>
      <c r="H42" s="29"/>
    </row>
    <row r="43" spans="1:8" x14ac:dyDescent="0.25">
      <c r="A43" s="42" t="s">
        <v>113</v>
      </c>
      <c r="B43" s="138">
        <v>0</v>
      </c>
      <c r="C43" s="138">
        <v>0</v>
      </c>
      <c r="D43" s="138">
        <v>0</v>
      </c>
      <c r="E43" s="140">
        <v>0</v>
      </c>
      <c r="F43" s="141"/>
      <c r="G43" s="104">
        <f t="shared" si="2"/>
        <v>0</v>
      </c>
      <c r="H43" s="29"/>
    </row>
    <row r="44" spans="1:8" x14ac:dyDescent="0.25">
      <c r="A44" s="42" t="s">
        <v>102</v>
      </c>
      <c r="B44" s="138">
        <v>0</v>
      </c>
      <c r="C44" s="138">
        <v>0</v>
      </c>
      <c r="D44" s="138">
        <v>0</v>
      </c>
      <c r="E44" s="140">
        <v>0</v>
      </c>
      <c r="F44" s="141"/>
      <c r="G44" s="104">
        <f t="shared" si="2"/>
        <v>0</v>
      </c>
      <c r="H44" s="29"/>
    </row>
    <row r="45" spans="1:8" x14ac:dyDescent="0.25">
      <c r="A45" s="42" t="s">
        <v>378</v>
      </c>
      <c r="B45" s="138">
        <v>0</v>
      </c>
      <c r="C45" s="138">
        <v>0</v>
      </c>
      <c r="D45" s="138">
        <v>0</v>
      </c>
      <c r="E45" s="140">
        <v>0</v>
      </c>
      <c r="F45" s="141"/>
      <c r="G45" s="104">
        <f t="shared" si="2"/>
        <v>0</v>
      </c>
      <c r="H45" s="29"/>
    </row>
    <row r="46" spans="1:8" x14ac:dyDescent="0.25">
      <c r="A46" s="42" t="s">
        <v>381</v>
      </c>
      <c r="B46" s="138">
        <v>0</v>
      </c>
      <c r="C46" s="138">
        <v>0</v>
      </c>
      <c r="D46" s="138">
        <v>0</v>
      </c>
      <c r="E46" s="140">
        <v>0</v>
      </c>
      <c r="F46" s="141"/>
      <c r="G46" s="104">
        <f t="shared" si="2"/>
        <v>0</v>
      </c>
      <c r="H46" s="29"/>
    </row>
    <row r="47" spans="1:8" x14ac:dyDescent="0.25">
      <c r="A47" s="42" t="s">
        <v>379</v>
      </c>
      <c r="B47" s="138">
        <v>0</v>
      </c>
      <c r="C47" s="138">
        <v>0</v>
      </c>
      <c r="D47" s="138">
        <v>0</v>
      </c>
      <c r="E47" s="140">
        <f>B47*C47*D47</f>
        <v>0</v>
      </c>
      <c r="F47" s="141"/>
      <c r="G47" s="104">
        <f t="shared" si="2"/>
        <v>0</v>
      </c>
      <c r="H47" s="29"/>
    </row>
    <row r="48" spans="1:8" x14ac:dyDescent="0.25">
      <c r="A48" s="37" t="s">
        <v>380</v>
      </c>
      <c r="B48" s="138">
        <v>0</v>
      </c>
      <c r="C48" s="138">
        <v>0</v>
      </c>
      <c r="D48" s="138">
        <v>0</v>
      </c>
      <c r="E48" s="140">
        <v>0</v>
      </c>
      <c r="F48" s="141"/>
      <c r="G48" s="104">
        <f t="shared" si="2"/>
        <v>0</v>
      </c>
      <c r="H48" s="29"/>
    </row>
    <row r="49" spans="1:8" x14ac:dyDescent="0.25">
      <c r="A49" s="37"/>
      <c r="B49" s="138">
        <v>0</v>
      </c>
      <c r="C49" s="138"/>
      <c r="D49" s="138"/>
      <c r="E49" s="140">
        <f>B49*C49*D49</f>
        <v>0</v>
      </c>
      <c r="F49" s="141"/>
      <c r="G49" s="104">
        <f t="shared" si="2"/>
        <v>0</v>
      </c>
      <c r="H49" s="29"/>
    </row>
    <row r="50" spans="1:8" x14ac:dyDescent="0.25">
      <c r="A50" s="16"/>
      <c r="B50" s="18"/>
      <c r="C50" s="18"/>
      <c r="D50" s="18"/>
      <c r="E50" s="18"/>
      <c r="F50" s="18"/>
      <c r="G50" s="18"/>
      <c r="H50" s="29"/>
    </row>
    <row r="51" spans="1:8" ht="17" thickBot="1" x14ac:dyDescent="0.3">
      <c r="A51" s="16"/>
      <c r="B51" s="18"/>
      <c r="C51" s="16"/>
      <c r="D51" s="163" t="s">
        <v>158</v>
      </c>
      <c r="E51" s="156">
        <f>SUM(E37:E49)</f>
        <v>0</v>
      </c>
      <c r="F51" s="104">
        <f>SUM(F37:F49)</f>
        <v>0</v>
      </c>
      <c r="G51" s="104">
        <f>SUM(G37:G49)</f>
        <v>0</v>
      </c>
      <c r="H51" s="29"/>
    </row>
    <row r="52" spans="1:8" x14ac:dyDescent="0.25">
      <c r="E52" s="186"/>
      <c r="F52" s="186"/>
      <c r="G52" s="186"/>
    </row>
    <row r="53" spans="1:8" x14ac:dyDescent="0.25">
      <c r="B53" s="122">
        <v>1936.27</v>
      </c>
      <c r="D53" s="22"/>
      <c r="E53" s="22"/>
      <c r="F53" s="186"/>
      <c r="G53" s="186"/>
    </row>
    <row r="54" spans="1:8" x14ac:dyDescent="0.25">
      <c r="D54" s="22"/>
      <c r="E54" s="22"/>
      <c r="F54" s="186"/>
      <c r="G54" s="186"/>
    </row>
    <row r="55" spans="1:8" x14ac:dyDescent="0.25">
      <c r="D55" s="22"/>
      <c r="E55" s="22"/>
      <c r="F55" s="186"/>
      <c r="G55" s="186"/>
    </row>
    <row r="56" spans="1:8" x14ac:dyDescent="0.25">
      <c r="D56" s="22"/>
      <c r="E56" s="22"/>
      <c r="F56" s="186"/>
      <c r="G56" s="186"/>
    </row>
    <row r="57" spans="1:8" x14ac:dyDescent="0.25">
      <c r="D57" s="22"/>
      <c r="E57" s="22"/>
      <c r="F57" s="186"/>
      <c r="G57" s="186"/>
    </row>
    <row r="58" spans="1:8" x14ac:dyDescent="0.25">
      <c r="F58" s="186"/>
      <c r="G58" s="186"/>
    </row>
    <row r="59" spans="1:8" x14ac:dyDescent="0.25">
      <c r="F59" s="26"/>
    </row>
    <row r="60" spans="1:8" x14ac:dyDescent="0.25">
      <c r="F60" s="26"/>
    </row>
    <row r="61" spans="1:8" x14ac:dyDescent="0.25">
      <c r="F61" s="26"/>
    </row>
    <row r="62" spans="1:8" x14ac:dyDescent="0.25">
      <c r="F62" s="26"/>
    </row>
    <row r="63" spans="1:8" x14ac:dyDescent="0.25">
      <c r="F63" s="26"/>
    </row>
    <row r="64" spans="1:8" x14ac:dyDescent="0.25">
      <c r="F64" s="26"/>
    </row>
  </sheetData>
  <customSheetViews>
    <customSheetView guid="{AAE24E2A-B76F-4FC5-9E8B-F0101A834ACB}" scale="75" showRuler="0" topLeftCell="B23">
      <selection activeCell="D38" sqref="D38"/>
      <pageMargins left="0.7" right="0.7" top="0.75" bottom="0.75" header="0.3" footer="0.3"/>
      <printOptions horizontalCentered="1"/>
      <pageSetup paperSize="9" scale="75" orientation="portrait" horizontalDpi="300" verticalDpi="300"/>
      <headerFooter>
        <oddHeader>&amp;CMotion Picture House</oddHeader>
        <oddFooter>&amp;Cpage 6</oddFooter>
      </headerFooter>
    </customSheetView>
  </customSheetViews>
  <phoneticPr fontId="0" type="noConversion"/>
  <printOptions horizontalCentered="1"/>
  <pageMargins left="0.31496062992125984" right="0.19685039370078741" top="1.7716535433070868" bottom="0.27559055118110237" header="0.51181102362204722" footer="0.51181102362204722"/>
  <pageSetup paperSize="9" scale="75" orientation="portrait" horizontalDpi="300" verticalDpi="300"/>
  <headerFooter>
    <oddFooter>&amp;Cpage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opLeftCell="A46" zoomScale="150" zoomScaleNormal="150" zoomScalePageLayoutView="150" workbookViewId="0">
      <selection activeCell="F55" sqref="F55"/>
    </sheetView>
  </sheetViews>
  <sheetFormatPr baseColWidth="10" defaultColWidth="9.19921875" defaultRowHeight="16" x14ac:dyDescent="0.25"/>
  <cols>
    <col min="1" max="1" width="61.796875" style="22" customWidth="1"/>
    <col min="2" max="2" width="7" style="22" customWidth="1"/>
    <col min="3" max="3" width="12.19921875" style="19" customWidth="1"/>
    <col min="4" max="4" width="13.3984375" style="19" customWidth="1"/>
    <col min="5" max="5" width="17" style="149" customWidth="1"/>
    <col min="6" max="6" width="16.796875" style="26" customWidth="1"/>
    <col min="7" max="16384" width="9.19921875" style="26"/>
  </cols>
  <sheetData>
    <row r="1" spans="1:7" x14ac:dyDescent="0.25">
      <c r="A1" s="34" t="s">
        <v>231</v>
      </c>
      <c r="B1" s="41"/>
      <c r="C1" s="41"/>
      <c r="D1" s="41"/>
      <c r="E1" s="133"/>
      <c r="F1" s="29"/>
      <c r="G1" s="29"/>
    </row>
    <row r="2" spans="1:7" x14ac:dyDescent="0.25">
      <c r="A2" s="78"/>
      <c r="B2" s="18"/>
      <c r="C2" s="18"/>
      <c r="D2" s="18"/>
      <c r="E2" s="133"/>
      <c r="F2" s="29"/>
      <c r="G2" s="29"/>
    </row>
    <row r="3" spans="1:7" x14ac:dyDescent="0.25">
      <c r="A3" s="17"/>
      <c r="B3" s="134" t="s">
        <v>72</v>
      </c>
      <c r="C3" s="134" t="s">
        <v>48</v>
      </c>
      <c r="D3" s="134" t="s">
        <v>142</v>
      </c>
      <c r="E3" s="135" t="s">
        <v>141</v>
      </c>
      <c r="F3" s="136" t="s">
        <v>148</v>
      </c>
      <c r="G3" s="29"/>
    </row>
    <row r="4" spans="1:7" x14ac:dyDescent="0.25">
      <c r="A4" s="187" t="s">
        <v>232</v>
      </c>
      <c r="B4" s="138">
        <v>0</v>
      </c>
      <c r="C4" s="139">
        <v>0</v>
      </c>
      <c r="D4" s="140">
        <f t="shared" ref="D4:D23" si="0">B4*C4</f>
        <v>0</v>
      </c>
      <c r="E4" s="141"/>
      <c r="F4" s="104">
        <f t="shared" ref="F4:F23" si="1">SUM(D4-E4)</f>
        <v>0</v>
      </c>
      <c r="G4" s="29"/>
    </row>
    <row r="5" spans="1:7" x14ac:dyDescent="0.25">
      <c r="A5" s="42" t="s">
        <v>233</v>
      </c>
      <c r="B5" s="138">
        <v>0</v>
      </c>
      <c r="C5" s="139">
        <v>0</v>
      </c>
      <c r="D5" s="140">
        <f t="shared" si="0"/>
        <v>0</v>
      </c>
      <c r="E5" s="141"/>
      <c r="F5" s="104">
        <f t="shared" si="1"/>
        <v>0</v>
      </c>
      <c r="G5" s="29"/>
    </row>
    <row r="6" spans="1:7" x14ac:dyDescent="0.25">
      <c r="A6" s="42" t="s">
        <v>234</v>
      </c>
      <c r="B6" s="138">
        <v>0</v>
      </c>
      <c r="C6" s="139">
        <v>0</v>
      </c>
      <c r="D6" s="140">
        <f t="shared" si="0"/>
        <v>0</v>
      </c>
      <c r="E6" s="141"/>
      <c r="F6" s="104">
        <f t="shared" si="1"/>
        <v>0</v>
      </c>
      <c r="G6" s="29"/>
    </row>
    <row r="7" spans="1:7" x14ac:dyDescent="0.25">
      <c r="A7" s="42" t="s">
        <v>235</v>
      </c>
      <c r="B7" s="138">
        <v>0</v>
      </c>
      <c r="C7" s="139">
        <v>0</v>
      </c>
      <c r="D7" s="140">
        <f t="shared" si="0"/>
        <v>0</v>
      </c>
      <c r="E7" s="141"/>
      <c r="F7" s="104">
        <f t="shared" si="1"/>
        <v>0</v>
      </c>
      <c r="G7" s="29"/>
    </row>
    <row r="8" spans="1:7" x14ac:dyDescent="0.25">
      <c r="A8" s="42" t="s">
        <v>236</v>
      </c>
      <c r="B8" s="138">
        <v>0</v>
      </c>
      <c r="C8" s="139">
        <v>0</v>
      </c>
      <c r="D8" s="140">
        <f t="shared" si="0"/>
        <v>0</v>
      </c>
      <c r="E8" s="141"/>
      <c r="F8" s="104">
        <f t="shared" si="1"/>
        <v>0</v>
      </c>
      <c r="G8" s="29"/>
    </row>
    <row r="9" spans="1:7" x14ac:dyDescent="0.25">
      <c r="A9" s="42" t="s">
        <v>237</v>
      </c>
      <c r="B9" s="138">
        <v>0</v>
      </c>
      <c r="C9" s="139">
        <v>0</v>
      </c>
      <c r="D9" s="140">
        <f t="shared" si="0"/>
        <v>0</v>
      </c>
      <c r="E9" s="141"/>
      <c r="F9" s="104">
        <f t="shared" si="1"/>
        <v>0</v>
      </c>
      <c r="G9" s="29"/>
    </row>
    <row r="10" spans="1:7" x14ac:dyDescent="0.25">
      <c r="A10" s="42" t="s">
        <v>238</v>
      </c>
      <c r="B10" s="138">
        <v>0</v>
      </c>
      <c r="C10" s="139">
        <v>0</v>
      </c>
      <c r="D10" s="140">
        <f t="shared" si="0"/>
        <v>0</v>
      </c>
      <c r="E10" s="141"/>
      <c r="F10" s="104">
        <f t="shared" si="1"/>
        <v>0</v>
      </c>
      <c r="G10" s="29"/>
    </row>
    <row r="11" spans="1:7" x14ac:dyDescent="0.25">
      <c r="A11" s="42" t="s">
        <v>239</v>
      </c>
      <c r="B11" s="138">
        <v>0</v>
      </c>
      <c r="C11" s="139">
        <v>0</v>
      </c>
      <c r="D11" s="140">
        <f t="shared" si="0"/>
        <v>0</v>
      </c>
      <c r="E11" s="141"/>
      <c r="F11" s="104">
        <f t="shared" si="1"/>
        <v>0</v>
      </c>
      <c r="G11" s="29"/>
    </row>
    <row r="12" spans="1:7" x14ac:dyDescent="0.25">
      <c r="A12" s="42" t="s">
        <v>5</v>
      </c>
      <c r="B12" s="138">
        <v>0</v>
      </c>
      <c r="C12" s="139">
        <v>0</v>
      </c>
      <c r="D12" s="140">
        <f t="shared" si="0"/>
        <v>0</v>
      </c>
      <c r="E12" s="141"/>
      <c r="F12" s="104">
        <f t="shared" si="1"/>
        <v>0</v>
      </c>
      <c r="G12" s="29"/>
    </row>
    <row r="13" spans="1:7" x14ac:dyDescent="0.25">
      <c r="A13" s="42" t="s">
        <v>29</v>
      </c>
      <c r="B13" s="138">
        <v>0</v>
      </c>
      <c r="C13" s="139">
        <v>0</v>
      </c>
      <c r="D13" s="140">
        <f t="shared" si="0"/>
        <v>0</v>
      </c>
      <c r="E13" s="141"/>
      <c r="F13" s="104">
        <f t="shared" si="1"/>
        <v>0</v>
      </c>
      <c r="G13" s="29"/>
    </row>
    <row r="14" spans="1:7" x14ac:dyDescent="0.25">
      <c r="A14" s="42" t="s">
        <v>42</v>
      </c>
      <c r="B14" s="138">
        <v>0</v>
      </c>
      <c r="C14" s="139">
        <v>0</v>
      </c>
      <c r="D14" s="140">
        <f t="shared" si="0"/>
        <v>0</v>
      </c>
      <c r="E14" s="141"/>
      <c r="F14" s="104">
        <f t="shared" si="1"/>
        <v>0</v>
      </c>
      <c r="G14" s="29"/>
    </row>
    <row r="15" spans="1:7" x14ac:dyDescent="0.25">
      <c r="A15" s="42" t="s">
        <v>245</v>
      </c>
      <c r="B15" s="138">
        <v>0</v>
      </c>
      <c r="C15" s="139">
        <v>0</v>
      </c>
      <c r="D15" s="140">
        <f t="shared" si="0"/>
        <v>0</v>
      </c>
      <c r="E15" s="141"/>
      <c r="F15" s="104">
        <f t="shared" si="1"/>
        <v>0</v>
      </c>
      <c r="G15" s="29"/>
    </row>
    <row r="16" spans="1:7" x14ac:dyDescent="0.25">
      <c r="A16" s="42" t="s">
        <v>240</v>
      </c>
      <c r="B16" s="138">
        <v>0</v>
      </c>
      <c r="C16" s="139"/>
      <c r="D16" s="140">
        <v>0</v>
      </c>
      <c r="E16" s="141"/>
      <c r="F16" s="104">
        <f t="shared" si="1"/>
        <v>0</v>
      </c>
      <c r="G16" s="29"/>
    </row>
    <row r="17" spans="1:7" x14ac:dyDescent="0.25">
      <c r="A17" s="42" t="s">
        <v>51</v>
      </c>
      <c r="B17" s="138">
        <v>0</v>
      </c>
      <c r="C17" s="139"/>
      <c r="D17" s="140">
        <v>0</v>
      </c>
      <c r="E17" s="141"/>
      <c r="F17" s="104">
        <f t="shared" si="1"/>
        <v>0</v>
      </c>
      <c r="G17" s="29"/>
    </row>
    <row r="18" spans="1:7" x14ac:dyDescent="0.25">
      <c r="A18" s="187" t="s">
        <v>103</v>
      </c>
      <c r="B18" s="138">
        <v>0</v>
      </c>
      <c r="C18" s="139"/>
      <c r="D18" s="140">
        <v>0</v>
      </c>
      <c r="E18" s="141"/>
      <c r="F18" s="104">
        <f t="shared" si="1"/>
        <v>0</v>
      </c>
      <c r="G18" s="29"/>
    </row>
    <row r="19" spans="1:7" x14ac:dyDescent="0.25">
      <c r="A19" s="42" t="s">
        <v>43</v>
      </c>
      <c r="B19" s="138"/>
      <c r="C19" s="139"/>
      <c r="D19" s="140">
        <v>0</v>
      </c>
      <c r="E19" s="141"/>
      <c r="F19" s="104">
        <f t="shared" si="1"/>
        <v>0</v>
      </c>
      <c r="G19" s="29"/>
    </row>
    <row r="20" spans="1:7" x14ac:dyDescent="0.25">
      <c r="A20" s="42" t="s">
        <v>241</v>
      </c>
      <c r="B20" s="161">
        <v>0</v>
      </c>
      <c r="C20" s="188"/>
      <c r="D20" s="140">
        <v>0</v>
      </c>
      <c r="E20" s="141"/>
      <c r="F20" s="104">
        <f t="shared" si="1"/>
        <v>0</v>
      </c>
      <c r="G20" s="29"/>
    </row>
    <row r="21" spans="1:7" x14ac:dyDescent="0.25">
      <c r="A21" s="42" t="s">
        <v>242</v>
      </c>
      <c r="B21" s="138">
        <v>0</v>
      </c>
      <c r="C21" s="139"/>
      <c r="D21" s="140">
        <v>0</v>
      </c>
      <c r="E21" s="141"/>
      <c r="F21" s="104">
        <f t="shared" si="1"/>
        <v>0</v>
      </c>
      <c r="G21" s="29"/>
    </row>
    <row r="22" spans="1:7" x14ac:dyDescent="0.25">
      <c r="A22" s="42" t="s">
        <v>243</v>
      </c>
      <c r="B22" s="138"/>
      <c r="C22" s="139"/>
      <c r="D22" s="140">
        <v>0</v>
      </c>
      <c r="E22" s="141"/>
      <c r="F22" s="104">
        <f t="shared" si="1"/>
        <v>0</v>
      </c>
      <c r="G22" s="29"/>
    </row>
    <row r="23" spans="1:7" x14ac:dyDescent="0.25">
      <c r="A23" s="37" t="s">
        <v>244</v>
      </c>
      <c r="B23" s="53"/>
      <c r="C23" s="139"/>
      <c r="D23" s="140">
        <f t="shared" si="0"/>
        <v>0</v>
      </c>
      <c r="E23" s="141"/>
      <c r="F23" s="104">
        <f t="shared" si="1"/>
        <v>0</v>
      </c>
      <c r="G23" s="29"/>
    </row>
    <row r="24" spans="1:7" x14ac:dyDescent="0.25">
      <c r="A24" s="16"/>
      <c r="B24" s="16"/>
      <c r="C24" s="18"/>
      <c r="D24" s="18"/>
      <c r="E24" s="18"/>
      <c r="F24" s="18"/>
      <c r="G24" s="29"/>
    </row>
    <row r="25" spans="1:7" ht="17" thickBot="1" x14ac:dyDescent="0.3">
      <c r="A25" s="16"/>
      <c r="B25" s="16"/>
      <c r="C25" s="163" t="s">
        <v>159</v>
      </c>
      <c r="D25" s="156">
        <f>SUM(D4:D23)</f>
        <v>0</v>
      </c>
      <c r="E25" s="104">
        <f>SUM(E4:E23)</f>
        <v>0</v>
      </c>
      <c r="F25" s="104">
        <f>SUM(F4:F23)</f>
        <v>0</v>
      </c>
      <c r="G25" s="29"/>
    </row>
    <row r="26" spans="1:7" x14ac:dyDescent="0.25">
      <c r="A26" s="16"/>
      <c r="B26" s="16"/>
      <c r="C26" s="18"/>
      <c r="D26" s="18"/>
      <c r="E26" s="18"/>
      <c r="F26" s="18"/>
      <c r="G26" s="29"/>
    </row>
    <row r="27" spans="1:7" x14ac:dyDescent="0.25">
      <c r="A27" s="34" t="s">
        <v>382</v>
      </c>
      <c r="B27" s="41"/>
      <c r="C27" s="41"/>
      <c r="D27" s="41"/>
      <c r="E27" s="41"/>
      <c r="F27" s="41"/>
      <c r="G27" s="29"/>
    </row>
    <row r="28" spans="1:7" x14ac:dyDescent="0.25">
      <c r="A28" s="78"/>
      <c r="B28" s="18"/>
      <c r="C28" s="18"/>
      <c r="D28" s="18"/>
      <c r="E28" s="18"/>
      <c r="F28" s="18"/>
      <c r="G28" s="29"/>
    </row>
    <row r="29" spans="1:7" x14ac:dyDescent="0.25">
      <c r="A29" s="18"/>
      <c r="B29" s="134" t="s">
        <v>7</v>
      </c>
      <c r="C29" s="134"/>
      <c r="D29" s="134" t="s">
        <v>383</v>
      </c>
      <c r="E29" s="104"/>
      <c r="F29" s="104"/>
      <c r="G29" s="29"/>
    </row>
    <row r="30" spans="1:7" x14ac:dyDescent="0.25">
      <c r="A30" s="42" t="s">
        <v>121</v>
      </c>
      <c r="B30" s="138">
        <v>0</v>
      </c>
      <c r="C30" s="139"/>
      <c r="D30" s="140">
        <v>0</v>
      </c>
      <c r="E30" s="141"/>
      <c r="F30" s="104">
        <f t="shared" ref="F30:F46" si="2">SUM(D30-E30)</f>
        <v>0</v>
      </c>
      <c r="G30" s="29"/>
    </row>
    <row r="31" spans="1:7" x14ac:dyDescent="0.25">
      <c r="A31" s="42" t="s">
        <v>120</v>
      </c>
      <c r="B31" s="138">
        <v>0</v>
      </c>
      <c r="C31" s="139"/>
      <c r="D31" s="140">
        <v>0</v>
      </c>
      <c r="E31" s="141"/>
      <c r="F31" s="104">
        <f t="shared" si="2"/>
        <v>0</v>
      </c>
      <c r="G31" s="29"/>
    </row>
    <row r="32" spans="1:7" x14ac:dyDescent="0.25">
      <c r="A32" s="42" t="s">
        <v>246</v>
      </c>
      <c r="B32" s="138">
        <v>0</v>
      </c>
      <c r="C32" s="139"/>
      <c r="D32" s="140">
        <v>0</v>
      </c>
      <c r="E32" s="141"/>
      <c r="F32" s="104">
        <f t="shared" si="2"/>
        <v>0</v>
      </c>
      <c r="G32" s="29"/>
    </row>
    <row r="33" spans="1:7" x14ac:dyDescent="0.25">
      <c r="A33" s="42" t="s">
        <v>247</v>
      </c>
      <c r="B33" s="138">
        <v>0</v>
      </c>
      <c r="C33" s="139"/>
      <c r="D33" s="140">
        <v>0</v>
      </c>
      <c r="E33" s="141"/>
      <c r="F33" s="104">
        <f t="shared" si="2"/>
        <v>0</v>
      </c>
      <c r="G33" s="29"/>
    </row>
    <row r="34" spans="1:7" x14ac:dyDescent="0.25">
      <c r="A34" s="42" t="s">
        <v>248</v>
      </c>
      <c r="B34" s="138">
        <v>0</v>
      </c>
      <c r="C34" s="139"/>
      <c r="D34" s="140">
        <v>0</v>
      </c>
      <c r="E34" s="141"/>
      <c r="F34" s="104">
        <f t="shared" si="2"/>
        <v>0</v>
      </c>
      <c r="G34" s="29"/>
    </row>
    <row r="35" spans="1:7" x14ac:dyDescent="0.25">
      <c r="A35" s="42" t="s">
        <v>249</v>
      </c>
      <c r="B35" s="138">
        <v>0</v>
      </c>
      <c r="C35" s="139"/>
      <c r="D35" s="140">
        <v>0</v>
      </c>
      <c r="E35" s="141"/>
      <c r="F35" s="104">
        <f t="shared" si="2"/>
        <v>0</v>
      </c>
      <c r="G35" s="29"/>
    </row>
    <row r="36" spans="1:7" x14ac:dyDescent="0.25">
      <c r="A36" s="42" t="s">
        <v>250</v>
      </c>
      <c r="B36" s="138">
        <v>0</v>
      </c>
      <c r="C36" s="139">
        <v>0</v>
      </c>
      <c r="D36" s="140">
        <v>0</v>
      </c>
      <c r="E36" s="141"/>
      <c r="F36" s="104">
        <f t="shared" si="2"/>
        <v>0</v>
      </c>
      <c r="G36" s="29"/>
    </row>
    <row r="37" spans="1:7" x14ac:dyDescent="0.25">
      <c r="A37" s="42" t="s">
        <v>251</v>
      </c>
      <c r="B37" s="138">
        <v>0</v>
      </c>
      <c r="C37" s="139">
        <v>0</v>
      </c>
      <c r="D37" s="140">
        <v>0</v>
      </c>
      <c r="E37" s="141"/>
      <c r="F37" s="104">
        <f t="shared" si="2"/>
        <v>0</v>
      </c>
      <c r="G37" s="29"/>
    </row>
    <row r="38" spans="1:7" x14ac:dyDescent="0.25">
      <c r="A38" s="42" t="s">
        <v>252</v>
      </c>
      <c r="B38" s="138">
        <v>0</v>
      </c>
      <c r="C38" s="139"/>
      <c r="D38" s="140">
        <v>0</v>
      </c>
      <c r="E38" s="141"/>
      <c r="F38" s="104">
        <f t="shared" si="2"/>
        <v>0</v>
      </c>
      <c r="G38" s="29"/>
    </row>
    <row r="39" spans="1:7" x14ac:dyDescent="0.25">
      <c r="A39" s="42" t="s">
        <v>253</v>
      </c>
      <c r="B39" s="138">
        <v>0</v>
      </c>
      <c r="C39" s="139"/>
      <c r="D39" s="140">
        <v>0</v>
      </c>
      <c r="E39" s="141"/>
      <c r="F39" s="104">
        <f t="shared" si="2"/>
        <v>0</v>
      </c>
      <c r="G39" s="29"/>
    </row>
    <row r="40" spans="1:7" x14ac:dyDescent="0.25">
      <c r="A40" s="42" t="s">
        <v>254</v>
      </c>
      <c r="B40" s="138"/>
      <c r="C40" s="139">
        <v>0</v>
      </c>
      <c r="D40" s="140">
        <v>0</v>
      </c>
      <c r="E40" s="141"/>
      <c r="F40" s="104">
        <f t="shared" si="2"/>
        <v>0</v>
      </c>
      <c r="G40" s="29"/>
    </row>
    <row r="41" spans="1:7" x14ac:dyDescent="0.25">
      <c r="A41" s="42" t="s">
        <v>44</v>
      </c>
      <c r="B41" s="138"/>
      <c r="C41" s="139">
        <v>0</v>
      </c>
      <c r="D41" s="140">
        <v>0</v>
      </c>
      <c r="E41" s="141"/>
      <c r="F41" s="104">
        <f t="shared" si="2"/>
        <v>0</v>
      </c>
      <c r="G41" s="29"/>
    </row>
    <row r="42" spans="1:7" x14ac:dyDescent="0.25">
      <c r="A42" s="42" t="s">
        <v>255</v>
      </c>
      <c r="B42" s="138"/>
      <c r="C42" s="139"/>
      <c r="D42" s="140">
        <v>0</v>
      </c>
      <c r="E42" s="141"/>
      <c r="F42" s="104">
        <f t="shared" si="2"/>
        <v>0</v>
      </c>
      <c r="G42" s="29"/>
    </row>
    <row r="43" spans="1:7" x14ac:dyDescent="0.25">
      <c r="A43" s="42" t="s">
        <v>256</v>
      </c>
      <c r="B43" s="51"/>
      <c r="C43" s="175"/>
      <c r="D43" s="140">
        <f t="shared" ref="D35:D46" si="3">B43*C43</f>
        <v>0</v>
      </c>
      <c r="E43" s="141"/>
      <c r="F43" s="104">
        <f t="shared" si="2"/>
        <v>0</v>
      </c>
      <c r="G43" s="29"/>
    </row>
    <row r="44" spans="1:7" x14ac:dyDescent="0.25">
      <c r="A44" s="42" t="s">
        <v>111</v>
      </c>
      <c r="B44" s="138"/>
      <c r="C44" s="139"/>
      <c r="D44" s="140">
        <v>0</v>
      </c>
      <c r="E44" s="141"/>
      <c r="F44" s="104">
        <f t="shared" si="2"/>
        <v>0</v>
      </c>
      <c r="G44" s="29"/>
    </row>
    <row r="45" spans="1:7" x14ac:dyDescent="0.25">
      <c r="A45" s="37"/>
      <c r="B45" s="53"/>
      <c r="C45" s="53"/>
      <c r="D45" s="140">
        <f t="shared" si="3"/>
        <v>0</v>
      </c>
      <c r="E45" s="141"/>
      <c r="F45" s="104">
        <f t="shared" si="2"/>
        <v>0</v>
      </c>
      <c r="G45" s="29"/>
    </row>
    <row r="46" spans="1:7" x14ac:dyDescent="0.25">
      <c r="A46" s="37"/>
      <c r="B46" s="53"/>
      <c r="C46" s="138"/>
      <c r="D46" s="140">
        <f t="shared" si="3"/>
        <v>0</v>
      </c>
      <c r="E46" s="141"/>
      <c r="F46" s="104">
        <f t="shared" si="2"/>
        <v>0</v>
      </c>
      <c r="G46" s="29"/>
    </row>
    <row r="47" spans="1:7" x14ac:dyDescent="0.25">
      <c r="A47" s="16"/>
      <c r="B47" s="16"/>
      <c r="C47" s="16"/>
      <c r="D47" s="16"/>
      <c r="E47" s="16"/>
      <c r="F47" s="16"/>
      <c r="G47" s="29"/>
    </row>
    <row r="48" spans="1:7" ht="17" thickBot="1" x14ac:dyDescent="0.3">
      <c r="A48" s="16"/>
      <c r="B48" s="16"/>
      <c r="C48" s="163" t="s">
        <v>160</v>
      </c>
      <c r="D48" s="189">
        <f>SUM(D30:D46)</f>
        <v>0</v>
      </c>
      <c r="E48" s="104">
        <f>SUM(E30:E46)</f>
        <v>0</v>
      </c>
      <c r="F48" s="104">
        <f>SUM(F30:F46)</f>
        <v>0</v>
      </c>
      <c r="G48" s="29"/>
    </row>
    <row r="49" spans="1:7" x14ac:dyDescent="0.25">
      <c r="A49" s="16"/>
      <c r="B49" s="16"/>
      <c r="C49" s="16"/>
      <c r="D49" s="16"/>
      <c r="E49" s="16"/>
      <c r="F49" s="16"/>
      <c r="G49" s="29"/>
    </row>
    <row r="50" spans="1:7" x14ac:dyDescent="0.25">
      <c r="A50" s="34" t="s">
        <v>66</v>
      </c>
      <c r="B50" s="41"/>
      <c r="C50" s="41"/>
      <c r="D50" s="41"/>
      <c r="E50" s="41"/>
      <c r="F50" s="41"/>
      <c r="G50" s="29"/>
    </row>
    <row r="51" spans="1:7" x14ac:dyDescent="0.25">
      <c r="A51" s="78"/>
      <c r="B51" s="18"/>
      <c r="C51" s="18"/>
      <c r="D51" s="18"/>
      <c r="E51" s="18"/>
      <c r="F51" s="18"/>
      <c r="G51" s="29"/>
    </row>
    <row r="52" spans="1:7" x14ac:dyDescent="0.25">
      <c r="A52" s="18"/>
      <c r="B52" s="134" t="s">
        <v>7</v>
      </c>
      <c r="C52" s="134"/>
      <c r="D52" s="134" t="s">
        <v>383</v>
      </c>
      <c r="E52" s="104"/>
      <c r="F52" s="104"/>
      <c r="G52" s="29"/>
    </row>
    <row r="53" spans="1:7" x14ac:dyDescent="0.25">
      <c r="A53" s="42" t="s">
        <v>114</v>
      </c>
      <c r="B53" s="138"/>
      <c r="C53" s="139"/>
      <c r="D53" s="140">
        <v>0</v>
      </c>
      <c r="E53" s="141"/>
      <c r="F53" s="104">
        <f>SUM(D53-E53)</f>
        <v>0</v>
      </c>
      <c r="G53" s="29"/>
    </row>
    <row r="54" spans="1:7" x14ac:dyDescent="0.25">
      <c r="A54" s="216"/>
      <c r="B54" s="138"/>
      <c r="C54" s="139"/>
      <c r="D54" s="140">
        <v>0</v>
      </c>
      <c r="E54" s="141"/>
      <c r="F54" s="104">
        <f>SUM(D54-E54)</f>
        <v>0</v>
      </c>
      <c r="G54" s="29"/>
    </row>
    <row r="55" spans="1:7" x14ac:dyDescent="0.25">
      <c r="A55" s="42"/>
      <c r="B55" s="138"/>
      <c r="C55" s="138"/>
      <c r="D55" s="140">
        <f>B55*C55</f>
        <v>0</v>
      </c>
      <c r="E55" s="141"/>
      <c r="F55" s="104">
        <f>SUM(D55-E55)</f>
        <v>0</v>
      </c>
      <c r="G55" s="29"/>
    </row>
    <row r="56" spans="1:7" x14ac:dyDescent="0.25">
      <c r="A56" s="190"/>
      <c r="B56" s="138"/>
      <c r="C56" s="138"/>
      <c r="D56" s="140">
        <f>B56*C56</f>
        <v>0</v>
      </c>
      <c r="E56" s="141"/>
      <c r="F56" s="104">
        <f>SUM(D56-E56)</f>
        <v>0</v>
      </c>
      <c r="G56" s="29"/>
    </row>
    <row r="57" spans="1:7" x14ac:dyDescent="0.25">
      <c r="A57" s="16"/>
      <c r="B57" s="18"/>
      <c r="C57" s="18"/>
      <c r="D57" s="18"/>
      <c r="E57" s="18"/>
      <c r="F57" s="18"/>
      <c r="G57" s="29"/>
    </row>
    <row r="58" spans="1:7" ht="17" thickBot="1" x14ac:dyDescent="0.3">
      <c r="A58" s="16"/>
      <c r="B58" s="16"/>
      <c r="C58" s="163" t="s">
        <v>161</v>
      </c>
      <c r="D58" s="156">
        <f>SUM(D53:D56)</f>
        <v>0</v>
      </c>
      <c r="E58" s="104">
        <f>SUM(E53:E56)</f>
        <v>0</v>
      </c>
      <c r="F58" s="104">
        <f>SUM(F53:F56)</f>
        <v>0</v>
      </c>
      <c r="G58" s="29"/>
    </row>
    <row r="59" spans="1:7" x14ac:dyDescent="0.25">
      <c r="E59" s="26"/>
    </row>
    <row r="60" spans="1:7" x14ac:dyDescent="0.25">
      <c r="E60" s="26"/>
    </row>
    <row r="61" spans="1:7" x14ac:dyDescent="0.25">
      <c r="E61" s="26"/>
    </row>
    <row r="62" spans="1:7" x14ac:dyDescent="0.25">
      <c r="E62" s="26"/>
    </row>
    <row r="63" spans="1:7" x14ac:dyDescent="0.25">
      <c r="A63" s="122">
        <v>1936.27</v>
      </c>
      <c r="E63" s="26"/>
    </row>
    <row r="64" spans="1:7" x14ac:dyDescent="0.25">
      <c r="E64" s="26"/>
    </row>
  </sheetData>
  <customSheetViews>
    <customSheetView guid="{AAE24E2A-B76F-4FC5-9E8B-F0101A834ACB}" scale="75" showRuler="0" topLeftCell="C26">
      <selection activeCell="C50" sqref="C50:C51"/>
      <pageMargins left="0.7" right="0.7" top="0.75" bottom="0.75" header="0.3" footer="0.3"/>
      <printOptions horizontalCentered="1"/>
      <pageSetup paperSize="9" scale="75" orientation="portrait" horizontalDpi="300" verticalDpi="300"/>
      <headerFooter>
        <oddHeader>&amp;CMotion Picture House</oddHeader>
        <oddFooter>&amp;Cpage 7</oddFooter>
      </headerFooter>
    </customSheetView>
  </customSheetViews>
  <phoneticPr fontId="0" type="noConversion"/>
  <printOptions horizontalCentered="1"/>
  <pageMargins left="0.31496062992125984" right="0.19685039370078741" top="1.7716535433070868" bottom="0.27559055118110237" header="0.51181102362204722" footer="0.51181102362204722"/>
  <pageSetup paperSize="9" scale="75" orientation="portrait" horizontalDpi="300" verticalDpi="300"/>
  <headerFooter>
    <oddFooter>&amp;Cpage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opLeftCell="A67" zoomScale="150" zoomScaleNormal="150" zoomScalePageLayoutView="150" workbookViewId="0">
      <selection activeCell="E58" sqref="E58"/>
    </sheetView>
  </sheetViews>
  <sheetFormatPr baseColWidth="10" defaultColWidth="9.19921875" defaultRowHeight="16" x14ac:dyDescent="0.25"/>
  <cols>
    <col min="1" max="1" width="51.796875" style="22" customWidth="1"/>
    <col min="2" max="2" width="7" style="19" customWidth="1"/>
    <col min="3" max="3" width="11.3984375" style="23" customWidth="1"/>
    <col min="4" max="4" width="10.796875" style="19" customWidth="1"/>
    <col min="5" max="5" width="14.796875" style="19" customWidth="1"/>
    <col min="6" max="6" width="17" style="149" customWidth="1"/>
    <col min="7" max="7" width="16.796875" style="26" customWidth="1"/>
    <col min="8" max="8" width="16.3984375" style="26" customWidth="1"/>
    <col min="9" max="16384" width="9.19921875" style="26"/>
  </cols>
  <sheetData>
    <row r="1" spans="1:9" x14ac:dyDescent="0.25">
      <c r="A1" s="34" t="s">
        <v>257</v>
      </c>
      <c r="B1" s="41"/>
      <c r="C1" s="191"/>
      <c r="D1" s="41"/>
      <c r="E1" s="41"/>
      <c r="F1" s="133"/>
      <c r="G1" s="29"/>
      <c r="H1" s="29"/>
      <c r="I1" s="29"/>
    </row>
    <row r="2" spans="1:9" x14ac:dyDescent="0.25">
      <c r="A2" s="78"/>
      <c r="B2" s="18"/>
      <c r="C2" s="192"/>
      <c r="D2" s="18"/>
      <c r="E2" s="18"/>
      <c r="F2" s="133"/>
      <c r="G2" s="29"/>
      <c r="H2" s="29"/>
      <c r="I2" s="29"/>
    </row>
    <row r="3" spans="1:9" x14ac:dyDescent="0.25">
      <c r="A3" s="17"/>
      <c r="B3" s="54"/>
      <c r="C3" s="220"/>
      <c r="D3" s="134" t="s">
        <v>41</v>
      </c>
      <c r="E3" s="134" t="s">
        <v>142</v>
      </c>
      <c r="F3" s="135" t="s">
        <v>141</v>
      </c>
      <c r="G3" s="136" t="s">
        <v>148</v>
      </c>
      <c r="H3" s="29"/>
      <c r="I3" s="29"/>
    </row>
    <row r="4" spans="1:9" x14ac:dyDescent="0.25">
      <c r="A4" s="42" t="s">
        <v>307</v>
      </c>
      <c r="B4" s="194"/>
      <c r="C4" s="138">
        <v>1</v>
      </c>
      <c r="D4" s="139"/>
      <c r="E4" s="140">
        <v>0</v>
      </c>
      <c r="F4" s="141"/>
      <c r="G4" s="104">
        <f>SUM(E4-F4)</f>
        <v>0</v>
      </c>
      <c r="H4" s="29"/>
      <c r="I4" s="29"/>
    </row>
    <row r="5" spans="1:9" x14ac:dyDescent="0.25">
      <c r="A5" s="42"/>
      <c r="B5" s="194"/>
      <c r="C5" s="138"/>
      <c r="D5" s="139"/>
      <c r="E5" s="140">
        <f>C5*D5</f>
        <v>0</v>
      </c>
      <c r="F5" s="141"/>
      <c r="G5" s="104">
        <f>SUM(E5-F5)</f>
        <v>0</v>
      </c>
      <c r="H5" s="29"/>
      <c r="I5" s="29"/>
    </row>
    <row r="6" spans="1:9" x14ac:dyDescent="0.25">
      <c r="A6" s="37"/>
      <c r="B6" s="49"/>
      <c r="C6" s="138"/>
      <c r="D6" s="139"/>
      <c r="E6" s="140">
        <f>C6*D6</f>
        <v>0</v>
      </c>
      <c r="F6" s="141"/>
      <c r="G6" s="104">
        <f>SUM(E6-F6)</f>
        <v>0</v>
      </c>
      <c r="H6" s="29"/>
      <c r="I6" s="29"/>
    </row>
    <row r="7" spans="1:9" x14ac:dyDescent="0.25">
      <c r="A7" s="37"/>
      <c r="B7" s="49"/>
      <c r="C7" s="138"/>
      <c r="D7" s="139"/>
      <c r="E7" s="140">
        <f>C7*D7</f>
        <v>0</v>
      </c>
      <c r="F7" s="141"/>
      <c r="G7" s="104">
        <f>SUM(E7-F7)</f>
        <v>0</v>
      </c>
      <c r="H7" s="29"/>
      <c r="I7" s="29"/>
    </row>
    <row r="8" spans="1:9" x14ac:dyDescent="0.25">
      <c r="A8" s="16"/>
      <c r="B8" s="16"/>
      <c r="C8" s="18"/>
      <c r="D8" s="195"/>
      <c r="E8" s="18"/>
      <c r="F8" s="196"/>
      <c r="G8" s="196"/>
      <c r="H8" s="29"/>
      <c r="I8" s="29"/>
    </row>
    <row r="9" spans="1:9" ht="17" thickBot="1" x14ac:dyDescent="0.3">
      <c r="A9" s="16"/>
      <c r="B9" s="18"/>
      <c r="C9" s="16"/>
      <c r="D9" s="197" t="s">
        <v>24</v>
      </c>
      <c r="E9" s="156">
        <f>E4*E7</f>
        <v>0</v>
      </c>
      <c r="F9" s="104">
        <f>SUM(F4:F7)</f>
        <v>0</v>
      </c>
      <c r="G9" s="104">
        <f>SUM(G4:G7)</f>
        <v>0</v>
      </c>
      <c r="H9" s="29"/>
      <c r="I9" s="29"/>
    </row>
    <row r="10" spans="1:9" x14ac:dyDescent="0.25">
      <c r="A10" s="125"/>
      <c r="B10" s="18"/>
      <c r="C10" s="192"/>
      <c r="D10" s="18"/>
      <c r="E10" s="18"/>
      <c r="F10" s="18"/>
      <c r="G10" s="18"/>
      <c r="H10" s="29"/>
      <c r="I10" s="29"/>
    </row>
    <row r="11" spans="1:9" x14ac:dyDescent="0.25">
      <c r="A11" s="34" t="s">
        <v>258</v>
      </c>
      <c r="B11" s="41"/>
      <c r="C11" s="191"/>
      <c r="D11" s="41"/>
      <c r="E11" s="41"/>
      <c r="F11" s="41"/>
      <c r="G11" s="41"/>
      <c r="H11" s="29"/>
      <c r="I11" s="29"/>
    </row>
    <row r="12" spans="1:9" x14ac:dyDescent="0.25">
      <c r="A12" s="16"/>
      <c r="B12" s="16"/>
      <c r="C12" s="192"/>
      <c r="D12" s="18"/>
      <c r="E12" s="18"/>
      <c r="F12" s="18"/>
      <c r="G12" s="18"/>
      <c r="H12" s="29"/>
      <c r="I12" s="29"/>
    </row>
    <row r="13" spans="1:9" x14ac:dyDescent="0.25">
      <c r="A13" s="34" t="s">
        <v>259</v>
      </c>
      <c r="B13" s="52"/>
      <c r="C13" s="134" t="s">
        <v>35</v>
      </c>
      <c r="D13" s="134"/>
      <c r="E13" s="134" t="s">
        <v>142</v>
      </c>
      <c r="F13" s="104"/>
      <c r="G13" s="104"/>
      <c r="H13" s="29"/>
      <c r="I13" s="29"/>
    </row>
    <row r="14" spans="1:9" x14ac:dyDescent="0.25">
      <c r="A14" s="42" t="s">
        <v>260</v>
      </c>
      <c r="B14" s="69"/>
      <c r="C14" s="138"/>
      <c r="D14" s="139"/>
      <c r="E14" s="183">
        <f t="shared" ref="E14:E24" si="0">C14*D14</f>
        <v>0</v>
      </c>
      <c r="F14" s="141"/>
      <c r="G14" s="104">
        <f t="shared" ref="G14:G24" si="1">SUM(E14-F14)</f>
        <v>0</v>
      </c>
      <c r="H14" s="29"/>
      <c r="I14" s="29"/>
    </row>
    <row r="15" spans="1:9" x14ac:dyDescent="0.25">
      <c r="A15" s="42" t="s">
        <v>262</v>
      </c>
      <c r="B15" s="69"/>
      <c r="C15" s="138"/>
      <c r="D15" s="138"/>
      <c r="E15" s="183">
        <f t="shared" si="0"/>
        <v>0</v>
      </c>
      <c r="F15" s="141"/>
      <c r="G15" s="104">
        <f t="shared" si="1"/>
        <v>0</v>
      </c>
      <c r="H15" s="29"/>
      <c r="I15" s="29"/>
    </row>
    <row r="16" spans="1:9" x14ac:dyDescent="0.25">
      <c r="A16" s="42" t="s">
        <v>261</v>
      </c>
      <c r="B16" s="69"/>
      <c r="C16" s="198"/>
      <c r="D16" s="138"/>
      <c r="E16" s="183">
        <f t="shared" si="0"/>
        <v>0</v>
      </c>
      <c r="F16" s="141"/>
      <c r="G16" s="104">
        <f t="shared" si="1"/>
        <v>0</v>
      </c>
      <c r="H16" s="29"/>
      <c r="I16" s="29"/>
    </row>
    <row r="17" spans="1:9" x14ac:dyDescent="0.25">
      <c r="A17" s="42" t="s">
        <v>263</v>
      </c>
      <c r="B17" s="69"/>
      <c r="C17" s="198"/>
      <c r="D17" s="138"/>
      <c r="E17" s="183">
        <f t="shared" si="0"/>
        <v>0</v>
      </c>
      <c r="F17" s="141"/>
      <c r="G17" s="104">
        <f t="shared" si="1"/>
        <v>0</v>
      </c>
      <c r="H17" s="29"/>
      <c r="I17" s="29"/>
    </row>
    <row r="18" spans="1:9" x14ac:dyDescent="0.25">
      <c r="A18" s="219" t="s">
        <v>264</v>
      </c>
      <c r="B18" s="69"/>
      <c r="C18" s="198"/>
      <c r="D18" s="138"/>
      <c r="E18" s="183">
        <f t="shared" si="0"/>
        <v>0</v>
      </c>
      <c r="F18" s="141"/>
      <c r="G18" s="104">
        <f t="shared" si="1"/>
        <v>0</v>
      </c>
      <c r="H18" s="29"/>
      <c r="I18" s="29"/>
    </row>
    <row r="19" spans="1:9" x14ac:dyDescent="0.25">
      <c r="A19" s="42" t="s">
        <v>265</v>
      </c>
      <c r="B19" s="69"/>
      <c r="C19" s="198"/>
      <c r="D19" s="138"/>
      <c r="E19" s="183">
        <f t="shared" si="0"/>
        <v>0</v>
      </c>
      <c r="F19" s="141"/>
      <c r="G19" s="104">
        <f t="shared" si="1"/>
        <v>0</v>
      </c>
      <c r="H19" s="29"/>
      <c r="I19" s="29"/>
    </row>
    <row r="20" spans="1:9" x14ac:dyDescent="0.25">
      <c r="A20" s="42" t="s">
        <v>266</v>
      </c>
      <c r="B20" s="69"/>
      <c r="C20" s="198"/>
      <c r="D20" s="138"/>
      <c r="E20" s="183">
        <f t="shared" si="0"/>
        <v>0</v>
      </c>
      <c r="F20" s="141"/>
      <c r="G20" s="104">
        <f t="shared" si="1"/>
        <v>0</v>
      </c>
      <c r="H20" s="29"/>
      <c r="I20" s="29"/>
    </row>
    <row r="21" spans="1:9" x14ac:dyDescent="0.25">
      <c r="A21" s="199" t="s">
        <v>267</v>
      </c>
      <c r="B21" s="69"/>
      <c r="C21" s="198"/>
      <c r="D21" s="138"/>
      <c r="E21" s="183">
        <f t="shared" si="0"/>
        <v>0</v>
      </c>
      <c r="F21" s="141"/>
      <c r="G21" s="104">
        <f t="shared" si="1"/>
        <v>0</v>
      </c>
      <c r="H21" s="29"/>
      <c r="I21" s="29"/>
    </row>
    <row r="22" spans="1:9" x14ac:dyDescent="0.25">
      <c r="A22" s="42" t="s">
        <v>134</v>
      </c>
      <c r="B22" s="69"/>
      <c r="C22" s="198"/>
      <c r="D22" s="138"/>
      <c r="E22" s="183">
        <f t="shared" si="0"/>
        <v>0</v>
      </c>
      <c r="F22" s="141"/>
      <c r="G22" s="104">
        <f t="shared" si="1"/>
        <v>0</v>
      </c>
      <c r="H22" s="29"/>
      <c r="I22" s="29"/>
    </row>
    <row r="23" spans="1:9" x14ac:dyDescent="0.25">
      <c r="A23" s="37" t="s">
        <v>268</v>
      </c>
      <c r="B23" s="185"/>
      <c r="C23" s="53"/>
      <c r="D23" s="53"/>
      <c r="E23" s="183">
        <f t="shared" si="0"/>
        <v>0</v>
      </c>
      <c r="F23" s="141"/>
      <c r="G23" s="104">
        <f t="shared" si="1"/>
        <v>0</v>
      </c>
      <c r="H23" s="29"/>
      <c r="I23" s="29"/>
    </row>
    <row r="24" spans="1:9" x14ac:dyDescent="0.25">
      <c r="A24" s="37"/>
      <c r="B24" s="185"/>
      <c r="C24" s="53"/>
      <c r="D24" s="53"/>
      <c r="E24" s="183">
        <f t="shared" si="0"/>
        <v>0</v>
      </c>
      <c r="F24" s="141"/>
      <c r="G24" s="104">
        <f t="shared" si="1"/>
        <v>0</v>
      </c>
      <c r="H24" s="29"/>
      <c r="I24" s="29"/>
    </row>
    <row r="25" spans="1:9" x14ac:dyDescent="0.25">
      <c r="A25" s="16"/>
      <c r="B25" s="16"/>
      <c r="C25" s="52"/>
      <c r="D25" s="200" t="s">
        <v>162</v>
      </c>
      <c r="E25" s="201"/>
      <c r="F25" s="104">
        <f>SUM(F14:F24)</f>
        <v>0</v>
      </c>
      <c r="G25" s="104">
        <f>SUM(G14:G24)</f>
        <v>0</v>
      </c>
      <c r="H25" s="29"/>
      <c r="I25" s="29"/>
    </row>
    <row r="26" spans="1:9" x14ac:dyDescent="0.25">
      <c r="A26" s="18"/>
      <c r="B26" s="16"/>
      <c r="C26" s="192"/>
      <c r="D26" s="18"/>
      <c r="E26" s="18"/>
      <c r="F26" s="18"/>
      <c r="G26" s="18"/>
      <c r="H26" s="29"/>
      <c r="I26" s="29"/>
    </row>
    <row r="27" spans="1:9" x14ac:dyDescent="0.25">
      <c r="A27" s="34" t="s">
        <v>269</v>
      </c>
      <c r="B27" s="134" t="s">
        <v>35</v>
      </c>
      <c r="C27" s="193"/>
      <c r="D27" s="134" t="s">
        <v>179</v>
      </c>
      <c r="E27" s="134" t="s">
        <v>142</v>
      </c>
      <c r="F27" s="104"/>
      <c r="G27" s="104"/>
      <c r="H27" s="202" t="s">
        <v>384</v>
      </c>
      <c r="I27" s="29"/>
    </row>
    <row r="28" spans="1:9" x14ac:dyDescent="0.25">
      <c r="A28" s="138" t="s">
        <v>270</v>
      </c>
      <c r="B28" s="138"/>
      <c r="C28" s="184"/>
      <c r="D28" s="140">
        <f>E28*Sheet!BP$10</f>
        <v>0</v>
      </c>
      <c r="E28" s="140">
        <f>B28*C28</f>
        <v>0</v>
      </c>
      <c r="F28" s="141"/>
      <c r="G28" s="104">
        <f>SUM(E28-F28)</f>
        <v>0</v>
      </c>
      <c r="H28" s="160">
        <f>F28*Sheet!BP$10</f>
        <v>0</v>
      </c>
      <c r="I28" s="29"/>
    </row>
    <row r="29" spans="1:9" x14ac:dyDescent="0.25">
      <c r="A29" s="138" t="s">
        <v>271</v>
      </c>
      <c r="B29" s="138"/>
      <c r="C29" s="184"/>
      <c r="D29" s="140">
        <f>E29*Sheet!BP$10</f>
        <v>0</v>
      </c>
      <c r="E29" s="140">
        <f>B29*C29</f>
        <v>0</v>
      </c>
      <c r="F29" s="141"/>
      <c r="G29" s="104">
        <f t="shared" ref="G29:G41" si="2">SUM(E29+D29-F29)</f>
        <v>0</v>
      </c>
      <c r="H29" s="160">
        <f>F29*Sheet!BP$10</f>
        <v>0</v>
      </c>
      <c r="I29" s="29"/>
    </row>
    <row r="30" spans="1:9" x14ac:dyDescent="0.25">
      <c r="A30" s="138" t="s">
        <v>272</v>
      </c>
      <c r="B30" s="138"/>
      <c r="C30" s="184"/>
      <c r="D30" s="140">
        <f>E30*Sheet!BP$10</f>
        <v>0</v>
      </c>
      <c r="E30" s="140">
        <f>B30*C30</f>
        <v>0</v>
      </c>
      <c r="F30" s="141"/>
      <c r="G30" s="104">
        <f t="shared" si="2"/>
        <v>0</v>
      </c>
      <c r="H30" s="160">
        <f>F30*Sheet!BP$10</f>
        <v>0</v>
      </c>
      <c r="I30" s="29"/>
    </row>
    <row r="31" spans="1:9" x14ac:dyDescent="0.25">
      <c r="A31" s="143" t="s">
        <v>273</v>
      </c>
      <c r="B31" s="138"/>
      <c r="C31" s="184"/>
      <c r="D31" s="140"/>
      <c r="E31" s="140">
        <f>B31*C31</f>
        <v>0</v>
      </c>
      <c r="F31" s="141"/>
      <c r="G31" s="104">
        <f t="shared" si="2"/>
        <v>0</v>
      </c>
      <c r="H31" s="151"/>
      <c r="I31" s="29"/>
    </row>
    <row r="32" spans="1:9" x14ac:dyDescent="0.25">
      <c r="A32" s="143" t="s">
        <v>274</v>
      </c>
      <c r="B32" s="198"/>
      <c r="C32" s="184"/>
      <c r="D32" s="140"/>
      <c r="E32" s="140">
        <f>B32*C32</f>
        <v>0</v>
      </c>
      <c r="F32" s="141"/>
      <c r="G32" s="104">
        <f t="shared" si="2"/>
        <v>0</v>
      </c>
      <c r="H32" s="151"/>
      <c r="I32" s="29"/>
    </row>
    <row r="33" spans="1:9" x14ac:dyDescent="0.25">
      <c r="A33" s="143" t="s">
        <v>275</v>
      </c>
      <c r="B33" s="198"/>
      <c r="C33" s="184"/>
      <c r="D33" s="140"/>
      <c r="E33" s="140">
        <f t="shared" ref="E33:E41" si="3">B33*C33</f>
        <v>0</v>
      </c>
      <c r="F33" s="141"/>
      <c r="G33" s="104">
        <f t="shared" si="2"/>
        <v>0</v>
      </c>
      <c r="H33" s="151"/>
      <c r="I33" s="29"/>
    </row>
    <row r="34" spans="1:9" x14ac:dyDescent="0.25">
      <c r="A34" s="143" t="s">
        <v>276</v>
      </c>
      <c r="B34" s="198"/>
      <c r="C34" s="184"/>
      <c r="D34" s="140"/>
      <c r="E34" s="140">
        <f t="shared" si="3"/>
        <v>0</v>
      </c>
      <c r="F34" s="141"/>
      <c r="G34" s="104">
        <f t="shared" si="2"/>
        <v>0</v>
      </c>
      <c r="H34" s="151"/>
      <c r="I34" s="29"/>
    </row>
    <row r="35" spans="1:9" x14ac:dyDescent="0.25">
      <c r="A35" s="143" t="s">
        <v>277</v>
      </c>
      <c r="B35" s="198"/>
      <c r="C35" s="184"/>
      <c r="D35" s="140"/>
      <c r="E35" s="140">
        <f t="shared" si="3"/>
        <v>0</v>
      </c>
      <c r="F35" s="141"/>
      <c r="G35" s="104">
        <f t="shared" si="2"/>
        <v>0</v>
      </c>
      <c r="H35" s="151"/>
      <c r="I35" s="29"/>
    </row>
    <row r="36" spans="1:9" x14ac:dyDescent="0.25">
      <c r="A36" s="143" t="s">
        <v>278</v>
      </c>
      <c r="B36" s="198"/>
      <c r="C36" s="184"/>
      <c r="D36" s="140"/>
      <c r="E36" s="140">
        <f t="shared" si="3"/>
        <v>0</v>
      </c>
      <c r="F36" s="141"/>
      <c r="G36" s="104">
        <f t="shared" si="2"/>
        <v>0</v>
      </c>
      <c r="H36" s="151"/>
      <c r="I36" s="29"/>
    </row>
    <row r="37" spans="1:9" x14ac:dyDescent="0.25">
      <c r="A37" s="138" t="s">
        <v>279</v>
      </c>
      <c r="B37" s="198"/>
      <c r="C37" s="184"/>
      <c r="D37" s="140"/>
      <c r="E37" s="140">
        <f t="shared" si="3"/>
        <v>0</v>
      </c>
      <c r="F37" s="141"/>
      <c r="G37" s="104">
        <f t="shared" si="2"/>
        <v>0</v>
      </c>
      <c r="H37" s="151"/>
      <c r="I37" s="29"/>
    </row>
    <row r="38" spans="1:9" x14ac:dyDescent="0.25">
      <c r="A38" s="138" t="s">
        <v>280</v>
      </c>
      <c r="B38" s="198"/>
      <c r="C38" s="184"/>
      <c r="D38" s="140"/>
      <c r="E38" s="140">
        <f t="shared" si="3"/>
        <v>0</v>
      </c>
      <c r="F38" s="141"/>
      <c r="G38" s="104">
        <f t="shared" si="2"/>
        <v>0</v>
      </c>
      <c r="H38" s="151"/>
      <c r="I38" s="29"/>
    </row>
    <row r="39" spans="1:9" x14ac:dyDescent="0.25">
      <c r="A39" s="138" t="s">
        <v>281</v>
      </c>
      <c r="B39" s="198"/>
      <c r="C39" s="184"/>
      <c r="D39" s="140"/>
      <c r="E39" s="140">
        <f t="shared" si="3"/>
        <v>0</v>
      </c>
      <c r="F39" s="141"/>
      <c r="G39" s="104">
        <f t="shared" si="2"/>
        <v>0</v>
      </c>
      <c r="H39" s="151"/>
      <c r="I39" s="29"/>
    </row>
    <row r="40" spans="1:9" x14ac:dyDescent="0.25">
      <c r="A40" s="53" t="s">
        <v>0</v>
      </c>
      <c r="B40" s="198"/>
      <c r="C40" s="184"/>
      <c r="D40" s="140"/>
      <c r="E40" s="140">
        <f t="shared" si="3"/>
        <v>0</v>
      </c>
      <c r="F40" s="141"/>
      <c r="G40" s="104">
        <f t="shared" si="2"/>
        <v>0</v>
      </c>
      <c r="H40" s="151"/>
      <c r="I40" s="29"/>
    </row>
    <row r="41" spans="1:9" x14ac:dyDescent="0.25">
      <c r="A41" s="53"/>
      <c r="B41" s="53"/>
      <c r="C41" s="184"/>
      <c r="D41" s="140"/>
      <c r="E41" s="140">
        <f t="shared" si="3"/>
        <v>0</v>
      </c>
      <c r="F41" s="141"/>
      <c r="G41" s="104">
        <f t="shared" si="2"/>
        <v>0</v>
      </c>
      <c r="H41" s="151"/>
      <c r="I41" s="29"/>
    </row>
    <row r="42" spans="1:9" x14ac:dyDescent="0.25">
      <c r="A42" s="16"/>
      <c r="B42" s="41"/>
      <c r="C42" s="203" t="s">
        <v>283</v>
      </c>
      <c r="D42" s="204">
        <f>SUM(D28:D41)</f>
        <v>0</v>
      </c>
      <c r="E42" s="205"/>
      <c r="F42" s="29"/>
      <c r="G42" s="29"/>
      <c r="H42" s="29"/>
      <c r="I42" s="29"/>
    </row>
    <row r="43" spans="1:9" x14ac:dyDescent="0.25">
      <c r="A43" s="16"/>
      <c r="B43" s="52"/>
      <c r="C43" s="52"/>
      <c r="D43" s="152" t="s">
        <v>282</v>
      </c>
      <c r="E43" s="201"/>
      <c r="F43" s="104">
        <f>SUM(F28:F42)</f>
        <v>0</v>
      </c>
      <c r="G43" s="104">
        <f>SUM(G28:G41)</f>
        <v>0</v>
      </c>
      <c r="H43" s="104">
        <f>SUM(H28:H42)</f>
        <v>0</v>
      </c>
      <c r="I43" s="29"/>
    </row>
    <row r="44" spans="1:9" x14ac:dyDescent="0.25">
      <c r="A44" s="29"/>
      <c r="B44" s="29"/>
      <c r="C44" s="29"/>
      <c r="D44" s="29"/>
      <c r="E44" s="29"/>
      <c r="F44" s="29"/>
      <c r="G44" s="29"/>
      <c r="H44" s="29"/>
      <c r="I44" s="29"/>
    </row>
    <row r="45" spans="1:9" x14ac:dyDescent="0.25">
      <c r="A45" s="34" t="s">
        <v>76</v>
      </c>
      <c r="B45" s="34"/>
      <c r="C45" s="134" t="s">
        <v>35</v>
      </c>
      <c r="D45" s="134"/>
      <c r="E45" s="134" t="s">
        <v>142</v>
      </c>
      <c r="F45" s="104"/>
      <c r="G45" s="104"/>
      <c r="H45" s="29"/>
      <c r="I45" s="29"/>
    </row>
    <row r="46" spans="1:9" x14ac:dyDescent="0.25">
      <c r="A46" s="199" t="s">
        <v>285</v>
      </c>
      <c r="B46" s="206"/>
      <c r="C46" s="198"/>
      <c r="D46" s="139"/>
      <c r="E46" s="140">
        <f t="shared" ref="E46:E57" si="4">C46*D46</f>
        <v>0</v>
      </c>
      <c r="F46" s="141"/>
      <c r="G46" s="104">
        <f t="shared" ref="G46:G57" si="5">SUM(E46-F46)</f>
        <v>0</v>
      </c>
      <c r="H46" s="29"/>
      <c r="I46" s="29"/>
    </row>
    <row r="47" spans="1:9" x14ac:dyDescent="0.25">
      <c r="A47" s="199" t="s">
        <v>286</v>
      </c>
      <c r="B47" s="206"/>
      <c r="C47" s="198"/>
      <c r="D47" s="139"/>
      <c r="E47" s="140">
        <f t="shared" si="4"/>
        <v>0</v>
      </c>
      <c r="F47" s="141"/>
      <c r="G47" s="104">
        <f t="shared" si="5"/>
        <v>0</v>
      </c>
      <c r="H47" s="29"/>
      <c r="I47" s="29"/>
    </row>
    <row r="48" spans="1:9" x14ac:dyDescent="0.25">
      <c r="A48" s="199" t="s">
        <v>287</v>
      </c>
      <c r="B48" s="206"/>
      <c r="C48" s="198"/>
      <c r="D48" s="139"/>
      <c r="E48" s="140">
        <f t="shared" si="4"/>
        <v>0</v>
      </c>
      <c r="F48" s="141"/>
      <c r="G48" s="104">
        <f t="shared" si="5"/>
        <v>0</v>
      </c>
      <c r="H48" s="29"/>
      <c r="I48" s="29"/>
    </row>
    <row r="49" spans="1:9" x14ac:dyDescent="0.25">
      <c r="A49" s="199" t="s">
        <v>288</v>
      </c>
      <c r="B49" s="206"/>
      <c r="C49" s="198"/>
      <c r="D49" s="139"/>
      <c r="E49" s="140">
        <f t="shared" si="4"/>
        <v>0</v>
      </c>
      <c r="F49" s="141"/>
      <c r="G49" s="104">
        <f t="shared" si="5"/>
        <v>0</v>
      </c>
      <c r="H49" s="29"/>
      <c r="I49" s="29"/>
    </row>
    <row r="50" spans="1:9" x14ac:dyDescent="0.25">
      <c r="A50" s="199" t="s">
        <v>289</v>
      </c>
      <c r="B50" s="206"/>
      <c r="C50" s="198"/>
      <c r="D50" s="139"/>
      <c r="E50" s="140">
        <v>0</v>
      </c>
      <c r="F50" s="141"/>
      <c r="G50" s="104">
        <f t="shared" si="5"/>
        <v>0</v>
      </c>
      <c r="H50" s="29"/>
      <c r="I50" s="29"/>
    </row>
    <row r="51" spans="1:9" x14ac:dyDescent="0.25">
      <c r="A51" s="199" t="s">
        <v>308</v>
      </c>
      <c r="B51" s="206"/>
      <c r="C51" s="198"/>
      <c r="D51" s="139"/>
      <c r="E51" s="140">
        <f t="shared" si="4"/>
        <v>0</v>
      </c>
      <c r="F51" s="141"/>
      <c r="G51" s="104">
        <f t="shared" si="5"/>
        <v>0</v>
      </c>
      <c r="H51" s="29"/>
      <c r="I51" s="29"/>
    </row>
    <row r="52" spans="1:9" x14ac:dyDescent="0.25">
      <c r="A52" s="199" t="s">
        <v>309</v>
      </c>
      <c r="B52" s="206"/>
      <c r="C52" s="198"/>
      <c r="D52" s="139"/>
      <c r="E52" s="140">
        <f t="shared" si="4"/>
        <v>0</v>
      </c>
      <c r="F52" s="141"/>
      <c r="G52" s="104">
        <f t="shared" si="5"/>
        <v>0</v>
      </c>
      <c r="H52" s="29"/>
      <c r="I52" s="29"/>
    </row>
    <row r="53" spans="1:9" x14ac:dyDescent="0.25">
      <c r="A53" s="199" t="s">
        <v>310</v>
      </c>
      <c r="B53" s="206"/>
      <c r="C53" s="198"/>
      <c r="D53" s="139"/>
      <c r="E53" s="140">
        <f t="shared" si="4"/>
        <v>0</v>
      </c>
      <c r="F53" s="141"/>
      <c r="G53" s="104">
        <f t="shared" si="5"/>
        <v>0</v>
      </c>
      <c r="H53" s="29"/>
      <c r="I53" s="29"/>
    </row>
    <row r="54" spans="1:9" x14ac:dyDescent="0.25">
      <c r="A54" s="199" t="s">
        <v>311</v>
      </c>
      <c r="B54" s="206"/>
      <c r="C54" s="198"/>
      <c r="D54" s="139"/>
      <c r="E54" s="140">
        <f t="shared" si="4"/>
        <v>0</v>
      </c>
      <c r="F54" s="141"/>
      <c r="G54" s="104">
        <f t="shared" si="5"/>
        <v>0</v>
      </c>
      <c r="H54" s="29"/>
      <c r="I54" s="29"/>
    </row>
    <row r="55" spans="1:9" x14ac:dyDescent="0.25">
      <c r="A55" s="199" t="s">
        <v>312</v>
      </c>
      <c r="B55" s="206"/>
      <c r="C55" s="198"/>
      <c r="D55" s="139"/>
      <c r="E55" s="140">
        <f t="shared" si="4"/>
        <v>0</v>
      </c>
      <c r="F55" s="141"/>
      <c r="G55" s="104">
        <f t="shared" si="5"/>
        <v>0</v>
      </c>
      <c r="H55" s="29"/>
      <c r="I55" s="29"/>
    </row>
    <row r="56" spans="1:9" x14ac:dyDescent="0.25">
      <c r="A56" s="207"/>
      <c r="B56" s="206"/>
      <c r="C56" s="198"/>
      <c r="D56" s="139"/>
      <c r="E56" s="140">
        <f t="shared" si="4"/>
        <v>0</v>
      </c>
      <c r="F56" s="141"/>
      <c r="G56" s="104">
        <f t="shared" si="5"/>
        <v>0</v>
      </c>
      <c r="H56" s="29"/>
      <c r="I56" s="29"/>
    </row>
    <row r="57" spans="1:9" x14ac:dyDescent="0.25">
      <c r="A57" s="37"/>
      <c r="B57" s="185"/>
      <c r="C57" s="53"/>
      <c r="D57" s="175"/>
      <c r="E57" s="140">
        <f t="shared" si="4"/>
        <v>0</v>
      </c>
      <c r="F57" s="141"/>
      <c r="G57" s="104">
        <f t="shared" si="5"/>
        <v>0</v>
      </c>
      <c r="H57" s="29"/>
      <c r="I57" s="29"/>
    </row>
    <row r="58" spans="1:9" x14ac:dyDescent="0.25">
      <c r="A58" s="16"/>
      <c r="B58" s="34"/>
      <c r="C58" s="52"/>
      <c r="D58" s="200" t="s">
        <v>284</v>
      </c>
      <c r="E58" s="201">
        <f>E46*E57</f>
        <v>0</v>
      </c>
      <c r="F58" s="104">
        <f>SUM(F46:F57)</f>
        <v>0</v>
      </c>
      <c r="G58" s="104">
        <f>SUM(G46:G57)</f>
        <v>0</v>
      </c>
      <c r="H58" s="29"/>
      <c r="I58" s="29"/>
    </row>
    <row r="59" spans="1:9" x14ac:dyDescent="0.25">
      <c r="A59" s="16"/>
      <c r="B59" s="16"/>
      <c r="C59" s="192"/>
      <c r="D59" s="16"/>
      <c r="E59" s="18"/>
      <c r="F59" s="18"/>
      <c r="G59" s="18"/>
      <c r="H59" s="29"/>
      <c r="I59" s="29"/>
    </row>
    <row r="60" spans="1:9" ht="17" thickBot="1" x14ac:dyDescent="0.3">
      <c r="A60" s="16"/>
      <c r="B60" s="18"/>
      <c r="C60" s="52"/>
      <c r="D60" s="197" t="s">
        <v>163</v>
      </c>
      <c r="E60" s="156">
        <f>E25+E43+E58</f>
        <v>0</v>
      </c>
      <c r="F60" s="104">
        <f>SUM(F25+F43+F58)</f>
        <v>0</v>
      </c>
      <c r="G60" s="104">
        <f>SUM(E60+D42-F60)</f>
        <v>0</v>
      </c>
      <c r="H60" s="29"/>
      <c r="I60" s="29"/>
    </row>
    <row r="61" spans="1:9" x14ac:dyDescent="0.25">
      <c r="A61" s="122">
        <v>1936.27</v>
      </c>
      <c r="B61" s="26"/>
      <c r="C61" s="26"/>
      <c r="D61" s="26"/>
      <c r="E61" s="26"/>
      <c r="F61" s="26"/>
    </row>
    <row r="62" spans="1:9" x14ac:dyDescent="0.25">
      <c r="F62" s="26"/>
    </row>
    <row r="63" spans="1:9" x14ac:dyDescent="0.25">
      <c r="F63" s="26"/>
    </row>
    <row r="64" spans="1:9" x14ac:dyDescent="0.25">
      <c r="B64" s="22"/>
      <c r="C64" s="22"/>
      <c r="D64" s="22"/>
      <c r="E64" s="22"/>
      <c r="F64" s="26"/>
    </row>
    <row r="65" spans="2:5" x14ac:dyDescent="0.25">
      <c r="B65" s="22"/>
      <c r="C65" s="22"/>
      <c r="D65" s="22"/>
      <c r="E65" s="22"/>
    </row>
  </sheetData>
  <customSheetViews>
    <customSheetView guid="{AAE24E2A-B76F-4FC5-9E8B-F0101A834ACB}" scale="75" showRuler="0" topLeftCell="B37">
      <selection activeCell="C32" sqref="C32:C38"/>
      <pageMargins left="0.7" right="0.7" top="0.75" bottom="0.75" header="0.3" footer="0.3"/>
      <printOptions horizontalCentered="1"/>
      <pageSetup paperSize="9" scale="75" orientation="portrait" horizontalDpi="300" verticalDpi="300"/>
      <headerFooter>
        <oddHeader>&amp;CMotion Picture House</oddHeader>
        <oddFooter>&amp;Cpage 8</oddFooter>
      </headerFooter>
    </customSheetView>
  </customSheetViews>
  <phoneticPr fontId="0" type="noConversion"/>
  <printOptions horizontalCentered="1"/>
  <pageMargins left="0.31496062992125984" right="0.19685039370078741" top="1.7716535433070868" bottom="0.27559055118110237" header="0.51181102362204722" footer="0.51181102362204722"/>
  <pageSetup paperSize="9" scale="75" orientation="portrait" horizontalDpi="300" verticalDpi="300"/>
  <headerFooter>
    <oddFooter>&amp;Cpage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Sheet</vt:lpstr>
      <vt:lpstr>Summary</vt:lpstr>
      <vt:lpstr>Preprod</vt:lpstr>
      <vt:lpstr>Cast</vt:lpstr>
      <vt:lpstr>Crew</vt:lpstr>
      <vt:lpstr>StudioLoc</vt:lpstr>
      <vt:lpstr>EquipTrans</vt:lpstr>
      <vt:lpstr>Postprod</vt:lpstr>
      <vt:lpstr>Travel Buyout</vt:lpstr>
    </vt:vector>
  </TitlesOfParts>
  <Company>Milonga 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di preventivi Milonga</dc:title>
  <dc:creator/>
  <cp:lastModifiedBy>Microsoft Office User</cp:lastModifiedBy>
  <cp:lastPrinted>2012-05-09T11:19:55Z</cp:lastPrinted>
  <dcterms:created xsi:type="dcterms:W3CDTF">1999-02-16T22:46:21Z</dcterms:created>
  <dcterms:modified xsi:type="dcterms:W3CDTF">2017-12-04T17:26:35Z</dcterms:modified>
</cp:coreProperties>
</file>